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jstout\Documents\"/>
    </mc:Choice>
  </mc:AlternateContent>
  <xr:revisionPtr revIDLastSave="0" documentId="8_{A265749F-1294-4986-B7AF-43231727579F}" xr6:coauthVersionLast="47" xr6:coauthVersionMax="47" xr10:uidLastSave="{00000000-0000-0000-0000-000000000000}"/>
  <bookViews>
    <workbookView xWindow="-108" yWindow="-108" windowWidth="23256" windowHeight="14016" xr2:uid="{CDFD1E49-02D6-4997-BD72-F1AB6D0ED90E}"/>
  </bookViews>
  <sheets>
    <sheet name="Cover-Input Page " sheetId="7" r:id="rId1"/>
    <sheet name="LGARD Report===&gt;&gt;&gt;" sheetId="35" r:id="rId2"/>
    <sheet name="LGARD-#3-#6 RateChanges" sheetId="6" r:id="rId3"/>
    <sheet name="LGARD-#7-ProductsSold" sheetId="8" r:id="rId4"/>
    <sheet name="LGARD-#8-BaseRateFactors" sheetId="9" r:id="rId5"/>
    <sheet name="LGARD-#9-#10-TrendFactors" sheetId="10" r:id="rId6"/>
    <sheet name="LGARD-#11-HistData" sheetId="11" r:id="rId7"/>
    <sheet name="LGARD-#12-EECostSharing" sheetId="12" r:id="rId8"/>
    <sheet name="LGARD-#13-EEBenefitChanges" sheetId="25" r:id="rId9"/>
    <sheet name="LGARD-#14-CCQIEfforts" sheetId="14" r:id="rId10"/>
    <sheet name="LGARD-#15-ExciseTaxes" sheetId="15" r:id="rId11"/>
    <sheet name="LGARD-#16-LGRxReport" sheetId="16" r:id="rId12"/>
    <sheet name="LGARD-#17-OtherComments" sheetId="17" r:id="rId13"/>
    <sheet name="LGARD-#18-AdditionalInfo" sheetId="38" r:id="rId14"/>
    <sheet name="LGHistData Report ===&gt;&gt;&gt;" sheetId="36" r:id="rId15"/>
    <sheet name="LGHistData-HMO" sheetId="21" r:id="rId16"/>
    <sheet name="LGHistData-PPO" sheetId="22" r:id="rId17"/>
    <sheet name="LGHistData-Summary" sheetId="23" r:id="rId18"/>
    <sheet name="LGPDCD===&gt;&gt;&gt;" sheetId="37" r:id="rId19"/>
    <sheet name="LGPDCD-PharmPctPrem" sheetId="26" r:id="rId20"/>
    <sheet name="LGPDCD-YoYTotalPlanSpnd" sheetId="27" r:id="rId21"/>
    <sheet name="LGPDCD-YoYcompofPrem" sheetId="28" r:id="rId22"/>
    <sheet name="LGPDCD-SpecTierForm" sheetId="29" r:id="rId23"/>
    <sheet name="LGPDCD-PharmDocOff" sheetId="30" r:id="rId24"/>
    <sheet name="LGPDCD-PharmBenMgr" sheetId="31" r:id="rId25"/>
    <sheet name="LGPDCD-RxGlossary" sheetId="33" r:id="rId26"/>
  </sheets>
  <definedNames>
    <definedName name="_xlnm._FilterDatabase" localSheetId="0" hidden="1">'Cover-Input Page '!$A$5:$C$11</definedName>
    <definedName name="_xlnm.Print_Area" localSheetId="0">'Cover-Input Page '!$B$1:$D$38</definedName>
    <definedName name="_xlnm.Print_Area" localSheetId="24">'LGPDCD-PharmBenMgr'!$A$1:$E$26</definedName>
    <definedName name="_xlnm.Print_Area" localSheetId="19">'LGPDCD-PharmPctPrem'!$A$1:$C$22</definedName>
    <definedName name="_xlnm.Print_Area" localSheetId="21">'LGPDCD-YoYcompofPrem'!$A$1:$D$33</definedName>
    <definedName name="_xlnm.Print_Titles" localSheetId="24">'LGPDCD-PharmBenMgr'!$2:$26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4" i="6" l="1"/>
  <c r="I18" i="6"/>
  <c r="B4" i="38"/>
  <c r="B3" i="38"/>
  <c r="I49" i="10"/>
  <c r="H49" i="10"/>
  <c r="D49" i="10"/>
  <c r="E48" i="10"/>
  <c r="C47" i="10"/>
  <c r="F11" i="10"/>
  <c r="E11" i="10"/>
  <c r="D11" i="10"/>
  <c r="C9" i="10"/>
  <c r="B4" i="17"/>
  <c r="B3" i="17"/>
  <c r="B4" i="16"/>
  <c r="B3" i="16"/>
  <c r="B4" i="15"/>
  <c r="B3" i="15"/>
  <c r="B4" i="14"/>
  <c r="B3" i="14"/>
  <c r="B4" i="25"/>
  <c r="B3" i="25"/>
  <c r="B4" i="12"/>
  <c r="B3" i="12"/>
  <c r="B4" i="11"/>
  <c r="B3" i="11"/>
  <c r="B4" i="10"/>
  <c r="B3" i="10"/>
  <c r="B4" i="9"/>
  <c r="B3" i="9"/>
  <c r="B3" i="8"/>
  <c r="B4" i="8"/>
  <c r="C29" i="28"/>
  <c r="B29" i="28"/>
  <c r="C15" i="28"/>
  <c r="B15" i="28"/>
  <c r="B19" i="26"/>
  <c r="B16" i="26"/>
  <c r="A8" i="31" l="1"/>
  <c r="A8" i="30"/>
  <c r="A8" i="29"/>
  <c r="A8" i="28"/>
  <c r="A8" i="27"/>
  <c r="A8" i="26"/>
  <c r="B6" i="23"/>
  <c r="B6" i="22"/>
  <c r="B6" i="21"/>
  <c r="E22" i="10" l="1"/>
  <c r="E20" i="10"/>
  <c r="E19" i="10"/>
  <c r="E18" i="10"/>
  <c r="E17" i="10"/>
  <c r="E16" i="10"/>
  <c r="E15" i="10"/>
  <c r="E14" i="10"/>
  <c r="E13" i="10"/>
  <c r="E12" i="10"/>
  <c r="H60" i="10"/>
  <c r="H58" i="10"/>
  <c r="H57" i="10"/>
  <c r="H56" i="10"/>
  <c r="H55" i="10"/>
  <c r="H54" i="10"/>
  <c r="H53" i="10"/>
  <c r="H52" i="10"/>
  <c r="H51" i="10"/>
  <c r="H50" i="10"/>
  <c r="J74" i="6"/>
  <c r="J73" i="6"/>
  <c r="B18" i="26"/>
  <c r="B11" i="26"/>
  <c r="B10" i="30"/>
  <c r="C10" i="28"/>
  <c r="B10" i="28"/>
  <c r="C11" i="27"/>
  <c r="B11" i="27"/>
  <c r="B18" i="27"/>
  <c r="B31" i="28"/>
  <c r="A7" i="31"/>
  <c r="A7" i="30"/>
  <c r="A7" i="29"/>
  <c r="A7" i="28"/>
  <c r="A7" i="27"/>
  <c r="H59" i="10" l="1"/>
  <c r="H61" i="10" s="1"/>
  <c r="E21" i="10"/>
  <c r="E23" i="10" s="1"/>
  <c r="B4" i="6"/>
  <c r="A7" i="26"/>
  <c r="A15" i="30"/>
  <c r="B13" i="30"/>
  <c r="B11" i="30"/>
  <c r="C31" i="28"/>
  <c r="D27" i="28"/>
  <c r="D25" i="28"/>
  <c r="D23" i="28"/>
  <c r="D21" i="28"/>
  <c r="D19" i="28"/>
  <c r="D17" i="28"/>
  <c r="D15" i="28"/>
  <c r="D13" i="28"/>
  <c r="D11" i="28"/>
  <c r="A10" i="28"/>
  <c r="A19" i="27"/>
  <c r="C18" i="27"/>
  <c r="D16" i="27"/>
  <c r="C15" i="27"/>
  <c r="B15" i="27"/>
  <c r="D14" i="27"/>
  <c r="D13" i="27"/>
  <c r="D12" i="27"/>
  <c r="A10" i="27"/>
  <c r="B15" i="26"/>
  <c r="D29" i="28" l="1"/>
  <c r="D15" i="27"/>
  <c r="I12" i="23"/>
  <c r="H12" i="23"/>
  <c r="G12" i="23"/>
  <c r="F12" i="23"/>
  <c r="E12" i="23"/>
  <c r="E38" i="23" s="1"/>
  <c r="F38" i="23" s="1"/>
  <c r="G38" i="23" s="1"/>
  <c r="H38" i="23" s="1"/>
  <c r="I38" i="23" s="1"/>
  <c r="I12" i="22"/>
  <c r="H12" i="22"/>
  <c r="G12" i="22"/>
  <c r="F12" i="22"/>
  <c r="E12" i="22"/>
  <c r="I12" i="21"/>
  <c r="H12" i="21"/>
  <c r="G12" i="21"/>
  <c r="F12" i="21"/>
  <c r="E12" i="21"/>
  <c r="B5" i="23"/>
  <c r="B5" i="22"/>
  <c r="B5" i="21"/>
  <c r="I40" i="23"/>
  <c r="I47" i="23" s="1"/>
  <c r="H40" i="23"/>
  <c r="H47" i="23" s="1"/>
  <c r="G40" i="23"/>
  <c r="G47" i="23" s="1"/>
  <c r="F40" i="23"/>
  <c r="F47" i="23" s="1"/>
  <c r="G54" i="23" s="1"/>
  <c r="E40" i="23"/>
  <c r="E47" i="23" s="1"/>
  <c r="I14" i="23"/>
  <c r="I21" i="23" s="1"/>
  <c r="H14" i="23"/>
  <c r="H21" i="23" s="1"/>
  <c r="G14" i="23"/>
  <c r="G21" i="23" s="1"/>
  <c r="F14" i="23"/>
  <c r="F21" i="23" s="1"/>
  <c r="E14" i="23"/>
  <c r="E21" i="23" s="1"/>
  <c r="I50" i="22"/>
  <c r="I42" i="23" s="1"/>
  <c r="I49" i="23" s="1"/>
  <c r="H50" i="22"/>
  <c r="H42" i="23" s="1"/>
  <c r="H49" i="23" s="1"/>
  <c r="G50" i="22"/>
  <c r="G42" i="23" s="1"/>
  <c r="G49" i="23" s="1"/>
  <c r="F50" i="22"/>
  <c r="F42" i="23" s="1"/>
  <c r="F49" i="23" s="1"/>
  <c r="E50" i="22"/>
  <c r="E42" i="23" s="1"/>
  <c r="E49" i="23" s="1"/>
  <c r="I44" i="22"/>
  <c r="I44" i="23" s="1"/>
  <c r="I51" i="23" s="1"/>
  <c r="H44" i="22"/>
  <c r="H44" i="23" s="1"/>
  <c r="H51" i="23" s="1"/>
  <c r="G44" i="22"/>
  <c r="G44" i="23" s="1"/>
  <c r="G51" i="23" s="1"/>
  <c r="F44" i="22"/>
  <c r="F44" i="23" s="1"/>
  <c r="F51" i="23" s="1"/>
  <c r="E44" i="22"/>
  <c r="E44" i="23" s="1"/>
  <c r="E51" i="23" s="1"/>
  <c r="I35" i="22"/>
  <c r="I43" i="23" s="1"/>
  <c r="I50" i="23" s="1"/>
  <c r="H35" i="22"/>
  <c r="H43" i="23" s="1"/>
  <c r="H50" i="23" s="1"/>
  <c r="G35" i="22"/>
  <c r="G43" i="23" s="1"/>
  <c r="G50" i="23" s="1"/>
  <c r="F35" i="22"/>
  <c r="F43" i="23" s="1"/>
  <c r="F50" i="23" s="1"/>
  <c r="E35" i="22"/>
  <c r="E43" i="23" s="1"/>
  <c r="E50" i="23" s="1"/>
  <c r="I22" i="22"/>
  <c r="I41" i="23" s="1"/>
  <c r="I48" i="23" s="1"/>
  <c r="H22" i="22"/>
  <c r="H41" i="23" s="1"/>
  <c r="H48" i="23" s="1"/>
  <c r="I55" i="23" s="1"/>
  <c r="G22" i="22"/>
  <c r="G41" i="23" s="1"/>
  <c r="G48" i="23" s="1"/>
  <c r="F22" i="22"/>
  <c r="F41" i="23" s="1"/>
  <c r="F48" i="23" s="1"/>
  <c r="E22" i="22"/>
  <c r="E41" i="23" s="1"/>
  <c r="E48" i="23" s="1"/>
  <c r="I50" i="21"/>
  <c r="I16" i="23" s="1"/>
  <c r="I23" i="23" s="1"/>
  <c r="H50" i="21"/>
  <c r="H16" i="23" s="1"/>
  <c r="H23" i="23" s="1"/>
  <c r="G50" i="21"/>
  <c r="G16" i="23" s="1"/>
  <c r="G23" i="23" s="1"/>
  <c r="F50" i="21"/>
  <c r="F16" i="23" s="1"/>
  <c r="F23" i="23" s="1"/>
  <c r="E50" i="21"/>
  <c r="E16" i="23" s="1"/>
  <c r="E23" i="23" s="1"/>
  <c r="I44" i="21"/>
  <c r="I18" i="23" s="1"/>
  <c r="I25" i="23" s="1"/>
  <c r="H44" i="21"/>
  <c r="H18" i="23" s="1"/>
  <c r="H25" i="23" s="1"/>
  <c r="G44" i="21"/>
  <c r="G18" i="23" s="1"/>
  <c r="G25" i="23" s="1"/>
  <c r="F44" i="21"/>
  <c r="F18" i="23" s="1"/>
  <c r="F25" i="23" s="1"/>
  <c r="E44" i="21"/>
  <c r="E18" i="23" s="1"/>
  <c r="E25" i="23" s="1"/>
  <c r="I35" i="21"/>
  <c r="I17" i="23" s="1"/>
  <c r="I24" i="23" s="1"/>
  <c r="H35" i="21"/>
  <c r="H17" i="23" s="1"/>
  <c r="H24" i="23" s="1"/>
  <c r="G35" i="21"/>
  <c r="G17" i="23" s="1"/>
  <c r="G24" i="23" s="1"/>
  <c r="F35" i="21"/>
  <c r="F17" i="23" s="1"/>
  <c r="F24" i="23" s="1"/>
  <c r="E35" i="21"/>
  <c r="E17" i="23" s="1"/>
  <c r="E24" i="23" s="1"/>
  <c r="I22" i="21"/>
  <c r="I15" i="23" s="1"/>
  <c r="I22" i="23" s="1"/>
  <c r="H22" i="21"/>
  <c r="H15" i="23" s="1"/>
  <c r="H22" i="23" s="1"/>
  <c r="G22" i="21"/>
  <c r="G15" i="23" s="1"/>
  <c r="G22" i="23" s="1"/>
  <c r="F22" i="21"/>
  <c r="F15" i="23" s="1"/>
  <c r="F22" i="23" s="1"/>
  <c r="E22" i="21"/>
  <c r="E15" i="23" s="1"/>
  <c r="E22" i="23" s="1"/>
  <c r="H57" i="23" l="1"/>
  <c r="G56" i="23"/>
  <c r="G29" i="23"/>
  <c r="I32" i="23"/>
  <c r="H55" i="23"/>
  <c r="G57" i="23"/>
  <c r="F58" i="23"/>
  <c r="I54" i="23"/>
  <c r="I56" i="23"/>
  <c r="F54" i="23"/>
  <c r="H56" i="23"/>
  <c r="F57" i="23"/>
  <c r="I58" i="23"/>
  <c r="I31" i="23"/>
  <c r="H32" i="23"/>
  <c r="G30" i="23"/>
  <c r="H28" i="23"/>
  <c r="F30" i="23"/>
  <c r="H29" i="23"/>
  <c r="I29" i="23"/>
  <c r="F31" i="23"/>
  <c r="G28" i="23"/>
  <c r="F29" i="23"/>
  <c r="I30" i="23"/>
  <c r="H31" i="23"/>
  <c r="G32" i="23"/>
  <c r="I28" i="23"/>
  <c r="G55" i="23"/>
  <c r="H58" i="23"/>
  <c r="F55" i="23"/>
  <c r="F56" i="23"/>
  <c r="G58" i="23"/>
  <c r="H54" i="23"/>
  <c r="I57" i="23"/>
  <c r="F28" i="23"/>
  <c r="F32" i="23"/>
  <c r="G31" i="23"/>
  <c r="H30" i="23"/>
  <c r="I60" i="10" l="1"/>
  <c r="D59" i="10"/>
  <c r="I58" i="10"/>
  <c r="I57" i="10"/>
  <c r="I56" i="10"/>
  <c r="I55" i="10"/>
  <c r="I54" i="10"/>
  <c r="I53" i="10"/>
  <c r="I52" i="10"/>
  <c r="I51" i="10"/>
  <c r="I50" i="10"/>
  <c r="D21" i="10"/>
  <c r="D23" i="10" s="1"/>
  <c r="E64" i="8"/>
  <c r="D64" i="8"/>
  <c r="E55" i="8"/>
  <c r="D55" i="8"/>
  <c r="E46" i="8"/>
  <c r="D46" i="8"/>
  <c r="E37" i="8"/>
  <c r="D37" i="8"/>
  <c r="E28" i="8"/>
  <c r="D28" i="8"/>
  <c r="D61" i="10" l="1"/>
  <c r="F59" i="10"/>
  <c r="F53" i="8"/>
  <c r="F54" i="8"/>
  <c r="F52" i="8"/>
  <c r="F51" i="8"/>
  <c r="F50" i="8"/>
  <c r="F36" i="8"/>
  <c r="F34" i="8"/>
  <c r="F33" i="8"/>
  <c r="F35" i="8"/>
  <c r="F32" i="8"/>
  <c r="F37" i="8" s="1"/>
  <c r="F60" i="8"/>
  <c r="F63" i="8"/>
  <c r="F62" i="8"/>
  <c r="F59" i="8"/>
  <c r="F61" i="8"/>
  <c r="F24" i="8"/>
  <c r="F27" i="8"/>
  <c r="F23" i="8"/>
  <c r="F25" i="8"/>
  <c r="F26" i="8"/>
  <c r="F45" i="8"/>
  <c r="F43" i="8"/>
  <c r="F41" i="8"/>
  <c r="F44" i="8"/>
  <c r="F42" i="8"/>
  <c r="I59" i="10"/>
  <c r="F21" i="10"/>
  <c r="F23" i="10" s="1"/>
  <c r="E59" i="10"/>
  <c r="G59" i="10"/>
  <c r="E19" i="8"/>
  <c r="D19" i="8"/>
  <c r="E61" i="10" l="1"/>
  <c r="F61" i="10"/>
  <c r="F64" i="8"/>
  <c r="F55" i="8"/>
  <c r="F46" i="8"/>
  <c r="F28" i="8"/>
  <c r="I61" i="10"/>
  <c r="G61" i="10"/>
  <c r="F15" i="8"/>
  <c r="F18" i="8"/>
  <c r="F14" i="8"/>
  <c r="F17" i="8"/>
  <c r="F16" i="8"/>
  <c r="F103" i="6"/>
  <c r="E103" i="6"/>
  <c r="C103" i="6"/>
  <c r="J102" i="6"/>
  <c r="G102" i="6"/>
  <c r="J101" i="6"/>
  <c r="G101" i="6"/>
  <c r="J100" i="6"/>
  <c r="G100" i="6"/>
  <c r="J99" i="6"/>
  <c r="G99" i="6"/>
  <c r="J98" i="6"/>
  <c r="G98" i="6"/>
  <c r="J97" i="6"/>
  <c r="G97" i="6"/>
  <c r="F75" i="6"/>
  <c r="E75" i="6"/>
  <c r="C75" i="6"/>
  <c r="G74" i="6"/>
  <c r="G73" i="6"/>
  <c r="J72" i="6"/>
  <c r="G72" i="6"/>
  <c r="B7" i="6"/>
  <c r="F44" i="6"/>
  <c r="E44" i="6"/>
  <c r="C44" i="6"/>
  <c r="J43" i="6"/>
  <c r="G43" i="6"/>
  <c r="J42" i="6"/>
  <c r="G42" i="6"/>
  <c r="J41" i="6"/>
  <c r="G41" i="6"/>
  <c r="J40" i="6"/>
  <c r="G40" i="6"/>
  <c r="J39" i="6"/>
  <c r="G39" i="6"/>
  <c r="J38" i="6"/>
  <c r="G38" i="6"/>
  <c r="J37" i="6"/>
  <c r="G37" i="6"/>
  <c r="J36" i="6"/>
  <c r="G36" i="6"/>
  <c r="J35" i="6"/>
  <c r="G35" i="6"/>
  <c r="J34" i="6"/>
  <c r="G34" i="6"/>
  <c r="J33" i="6"/>
  <c r="G33" i="6"/>
  <c r="J32" i="6"/>
  <c r="G32" i="6"/>
  <c r="F19" i="8" l="1"/>
  <c r="G103" i="6"/>
  <c r="I103" i="6" s="1"/>
  <c r="G75" i="6"/>
  <c r="I75" i="6" s="1"/>
  <c r="D100" i="6"/>
  <c r="D99" i="6"/>
  <c r="D102" i="6"/>
  <c r="D98" i="6"/>
  <c r="D101" i="6"/>
  <c r="D97" i="6"/>
  <c r="D103" i="6" s="1"/>
  <c r="D43" i="6"/>
  <c r="D39" i="6"/>
  <c r="D35" i="6"/>
  <c r="D42" i="6"/>
  <c r="D38" i="6"/>
  <c r="D34" i="6"/>
  <c r="D41" i="6"/>
  <c r="D37" i="6"/>
  <c r="D33" i="6"/>
  <c r="D40" i="6"/>
  <c r="D36" i="6"/>
  <c r="D32" i="6"/>
  <c r="D74" i="6"/>
  <c r="D73" i="6"/>
  <c r="D72" i="6"/>
  <c r="D75" i="6" s="1"/>
  <c r="G44" i="6"/>
  <c r="I44" i="6" s="1"/>
  <c r="D44" i="6" l="1"/>
  <c r="H75" i="6"/>
  <c r="J75" i="6" s="1"/>
  <c r="H103" i="6"/>
  <c r="J103" i="6" s="1"/>
  <c r="H44" i="6"/>
  <c r="B15" i="30"/>
  <c r="C13" i="30" s="1"/>
  <c r="C14" i="26"/>
  <c r="C12" i="26"/>
  <c r="C13" i="26"/>
  <c r="C15" i="26"/>
  <c r="C16" i="26"/>
  <c r="D19" i="27"/>
  <c r="C11" i="30" l="1"/>
</calcChain>
</file>

<file path=xl/sharedStrings.xml><?xml version="1.0" encoding="utf-8"?>
<sst xmlns="http://schemas.openxmlformats.org/spreadsheetml/2006/main" count="763" uniqueCount="470">
  <si>
    <t>Month Rate Change Effective</t>
  </si>
  <si>
    <t>Number of Renewing Groups</t>
  </si>
  <si>
    <t>January</t>
  </si>
  <si>
    <t>February</t>
  </si>
  <si>
    <t>March</t>
  </si>
  <si>
    <t>April</t>
  </si>
  <si>
    <t>May</t>
  </si>
  <si>
    <t>June</t>
  </si>
  <si>
    <t>July</t>
  </si>
  <si>
    <t>August</t>
  </si>
  <si>
    <t>September</t>
  </si>
  <si>
    <t>October</t>
  </si>
  <si>
    <t>November</t>
  </si>
  <si>
    <t>December</t>
  </si>
  <si>
    <t>Overall</t>
  </si>
  <si>
    <t>Percent of Renewing Groups</t>
  </si>
  <si>
    <t>Average Premium PMPM BEFORE Renewal</t>
  </si>
  <si>
    <t>Average Premium PMPM AFTER Renewal</t>
  </si>
  <si>
    <t>Total Number of Enrollees/Covered Lives</t>
  </si>
  <si>
    <r>
      <t>Number of Enrollees/Covered Lives Affected by a Rate Change</t>
    </r>
    <r>
      <rPr>
        <vertAlign val="superscript"/>
        <sz val="12"/>
        <color theme="1"/>
        <rFont val="Arial"/>
        <family val="2"/>
      </rPr>
      <t xml:space="preserve"> 5</t>
    </r>
  </si>
  <si>
    <r>
      <rPr>
        <vertAlign val="superscript"/>
        <sz val="12"/>
        <color theme="1"/>
        <rFont val="Arial"/>
        <family val="2"/>
      </rPr>
      <t>5</t>
    </r>
    <r>
      <rPr>
        <sz val="12"/>
        <color theme="1"/>
        <rFont val="Arial"/>
        <family val="2"/>
      </rPr>
      <t xml:space="preserve"> The total number of enrollees/covered lives (employee plus dependents) affected by, or subject to, the rate change.</t>
    </r>
  </si>
  <si>
    <r>
      <rPr>
        <vertAlign val="superscript"/>
        <sz val="12"/>
        <color theme="1"/>
        <rFont val="Arial"/>
        <family val="2"/>
      </rPr>
      <t>6</t>
    </r>
    <r>
      <rPr>
        <sz val="12"/>
        <color theme="1"/>
        <rFont val="Arial"/>
        <family val="2"/>
      </rPr>
      <t xml:space="preserve"> Average percent increase means the weighted average of the annual rate increases that were offered (final rate quoted, </t>
    </r>
  </si>
  <si>
    <t>including any underwriting adjustment) (actual or a reasonable approximation when actual information is not available).</t>
  </si>
  <si>
    <t>The average shall be weighted by the sum of number of covered lives shown in columns 4 &amp; 5.</t>
  </si>
  <si>
    <t>100% Community Rated (in Whole)</t>
  </si>
  <si>
    <t>Blended (n part)</t>
  </si>
  <si>
    <t>100% Experience Rated</t>
  </si>
  <si>
    <t>PPO</t>
  </si>
  <si>
    <t>EPO</t>
  </si>
  <si>
    <t>HMO</t>
  </si>
  <si>
    <t>POS</t>
  </si>
  <si>
    <t>Other (describe)</t>
  </si>
  <si>
    <t>HDHP</t>
  </si>
  <si>
    <t>HMO=Health Maintenance Organization</t>
  </si>
  <si>
    <t>PPO=Preferred Provider Organization</t>
  </si>
  <si>
    <t>EPO-Exclusive Provider Organization</t>
  </si>
  <si>
    <t>POS = Point-of-Service</t>
  </si>
  <si>
    <t>HDHP=High Deductible Health Plan with or without Savings Options (HRA, HSA)</t>
  </si>
  <si>
    <t>Service Category</t>
  </si>
  <si>
    <t>Hospital Outpatient (including ER)</t>
  </si>
  <si>
    <t>Laboratory (Other than Inpatient)</t>
  </si>
  <si>
    <t>Capitation (Professional)</t>
  </si>
  <si>
    <t>Capitation (Institutional)</t>
  </si>
  <si>
    <t>Capitation (Other)</t>
  </si>
  <si>
    <t>Use of Services</t>
  </si>
  <si>
    <t>Price Inflation</t>
  </si>
  <si>
    <t>Fees and Risk</t>
  </si>
  <si>
    <t>California Large Group Annual Aggregate Rate Data Report Form</t>
  </si>
  <si>
    <t xml:space="preserve">         1)  Company Name (Health Plan)</t>
  </si>
  <si>
    <t xml:space="preserve">         3)  Weighted Average Rate Increase, and Number of Employees Subject to the Rate Change</t>
  </si>
  <si>
    <t xml:space="preserve">         4)  Summary of Number and Percentage of Rate Changes in Reporting Year by Effective Month</t>
  </si>
  <si>
    <t xml:space="preserve">         6)  Product Type</t>
  </si>
  <si>
    <t xml:space="preserve">         7)  Products Sold with Materially Different Benefits, Cost Share</t>
  </si>
  <si>
    <t xml:space="preserve">         8)  Factors Affecting the Base Rate</t>
  </si>
  <si>
    <t xml:space="preserve">       11)  CA Large Group Historical Rate Data Reporting Spreadsheet </t>
  </si>
  <si>
    <t xml:space="preserve">       12)  Changes in Enrollee Cost Sharing</t>
  </si>
  <si>
    <t xml:space="preserve">       13)  Changes in Enrollee Benefits </t>
  </si>
  <si>
    <t xml:space="preserve">       14)  Cost Containment and Quality Improvement Efforts</t>
  </si>
  <si>
    <t xml:space="preserve">       15)  Number of Products that Incurred Excise Tax Incurred by the Health Plan</t>
  </si>
  <si>
    <t xml:space="preserve">       16)  Large Group Prescription Drug Form</t>
  </si>
  <si>
    <t xml:space="preserve">       17)  Other Comments</t>
  </si>
  <si>
    <t>California Department of Managed Health Care/Department of Insurance</t>
  </si>
  <si>
    <t xml:space="preserve"> 1.</t>
  </si>
  <si>
    <t xml:space="preserve"> 3.</t>
  </si>
  <si>
    <t>DMHC Health Plan ID/CDI NAIC No.</t>
  </si>
  <si>
    <t xml:space="preserve"> 4.</t>
  </si>
  <si>
    <t xml:space="preserve"> 5.</t>
  </si>
  <si>
    <t>SERFF Tracking Number:</t>
  </si>
  <si>
    <t xml:space="preserve"> 6.</t>
  </si>
  <si>
    <t>Preparer Name:</t>
  </si>
  <si>
    <t xml:space="preserve"> 7.</t>
  </si>
  <si>
    <t>Preparer Email Address:</t>
  </si>
  <si>
    <t xml:space="preserve"> 8.</t>
  </si>
  <si>
    <t>Preparer Phone Number:</t>
  </si>
  <si>
    <t>Review Category: Initial or Resubmission</t>
  </si>
  <si>
    <t>Initial</t>
  </si>
  <si>
    <t>Tab Name</t>
  </si>
  <si>
    <t>Reporting Year</t>
  </si>
  <si>
    <t>Worksheet Item / Relevant Code</t>
  </si>
  <si>
    <t>H&amp;S Code 1385.045(c)(1)(B) &amp; CIC 10181.45(c)(1)(B) - 5) Rate Changes by Segment Type</t>
  </si>
  <si>
    <t>H&amp;S Code 1385.045(a) &amp; CIC 10181.45(a) -                    4) Summary of Number and Percentage of Rate Changes in Reporting Year by Effective Month</t>
  </si>
  <si>
    <t xml:space="preserve">  * All Large Group Benefit Designs</t>
  </si>
  <si>
    <t xml:space="preserve">  * Most Commonly Sold Large Group Benefit Design</t>
  </si>
  <si>
    <r>
      <rPr>
        <vertAlign val="superscript"/>
        <sz val="12"/>
        <color theme="1"/>
        <rFont val="Arial"/>
        <family val="2"/>
      </rPr>
      <t>2</t>
    </r>
    <r>
      <rPr>
        <sz val="12"/>
        <color theme="1"/>
        <rFont val="Arial"/>
        <family val="2"/>
      </rPr>
      <t xml:space="preserve"> Average percent increase means the weighted average of the annual rate increases that were implemented</t>
    </r>
  </si>
  <si>
    <r>
      <rPr>
        <vertAlign val="superscript"/>
        <sz val="12"/>
        <color theme="1"/>
        <rFont val="Arial"/>
        <family val="2"/>
      </rPr>
      <t>3</t>
    </r>
    <r>
      <rPr>
        <sz val="12"/>
        <color theme="1"/>
        <rFont val="Arial"/>
        <family val="2"/>
      </rPr>
      <t xml:space="preserve"> "Adjusted" means normalized for aggregate changes in benefits, cost sharing, provider network, geographic</t>
    </r>
  </si>
  <si>
    <t xml:space="preserve">         5)  Segment Type, Including Whether the Rate is Community Rated, in Whole or in Part</t>
  </si>
  <si>
    <t>Describe "Other" Product Types, and any other needed comments, here:</t>
  </si>
  <si>
    <t>Actuarial Value (AV)</t>
  </si>
  <si>
    <t>Number of Plans</t>
  </si>
  <si>
    <t>Covered Lives</t>
  </si>
  <si>
    <t>Distribution of Covered Lives</t>
  </si>
  <si>
    <t>0.9 to 1.000</t>
  </si>
  <si>
    <t>0.8 to 0.899</t>
  </si>
  <si>
    <t>0.7 to 0.799</t>
  </si>
  <si>
    <t>0.6 to 0.699</t>
  </si>
  <si>
    <t>0.0 to 0.599</t>
  </si>
  <si>
    <t>Other (Describe)</t>
  </si>
  <si>
    <t>Total</t>
  </si>
  <si>
    <t>Description of the Type of Benefits and Cost Sharing Levels for Each AV Range</t>
  </si>
  <si>
    <t>In the comment section below, provide the following:</t>
  </si>
  <si>
    <t>* Number and description of standard plans (non-custom) offered, if any.  Include a description of the</t>
  </si>
  <si>
    <t>* Number of large groups with (i) custom plans and (ii) standard plans.</t>
  </si>
  <si>
    <t>Place comments here:</t>
  </si>
  <si>
    <r>
      <t>Weighted Average Annual Rate Increases (Unadjusted)</t>
    </r>
    <r>
      <rPr>
        <i/>
        <vertAlign val="superscript"/>
        <sz val="12"/>
        <color theme="1"/>
        <rFont val="Arial"/>
        <family val="2"/>
      </rPr>
      <t>2</t>
    </r>
  </si>
  <si>
    <r>
      <t>Weighted Average Annual Rate Increases (Adjusted)</t>
    </r>
    <r>
      <rPr>
        <i/>
        <vertAlign val="superscript"/>
        <sz val="12"/>
        <color theme="1"/>
        <rFont val="Arial"/>
        <family val="2"/>
      </rPr>
      <t>3</t>
    </r>
  </si>
  <si>
    <r>
      <t xml:space="preserve">  * Most Commonly Sold Large Group Benefit Design</t>
    </r>
    <r>
      <rPr>
        <vertAlign val="superscript"/>
        <sz val="12"/>
        <color theme="1"/>
        <rFont val="Arial"/>
        <family val="2"/>
      </rPr>
      <t>4</t>
    </r>
  </si>
  <si>
    <r>
      <t xml:space="preserve">         2) This report summarizes 12-month rate activity for the following reporting year</t>
    </r>
    <r>
      <rPr>
        <b/>
        <i/>
        <vertAlign val="superscript"/>
        <sz val="12"/>
        <color theme="1"/>
        <rFont val="Arial"/>
        <family val="2"/>
      </rPr>
      <t>1</t>
    </r>
    <r>
      <rPr>
        <b/>
        <i/>
        <sz val="12"/>
        <color theme="1"/>
        <rFont val="Arial"/>
        <family val="2"/>
      </rPr>
      <t>:</t>
    </r>
  </si>
  <si>
    <t>Describe any factors affecting the base rate, and the actuarial basis for those factors, including all of the following:</t>
  </si>
  <si>
    <t>Factor</t>
  </si>
  <si>
    <t>Provide Actuarial Basis, Change in Factors, and Member Months During 12-Month Period</t>
  </si>
  <si>
    <t>Geographic Region (describe)</t>
  </si>
  <si>
    <t>Age, including Age Rating Factors (provide further details, such as Age Bands)</t>
  </si>
  <si>
    <t>Occupation</t>
  </si>
  <si>
    <t>Industry</t>
  </si>
  <si>
    <t>Health Status Factors, including, but not limited to Experience and Utilization</t>
  </si>
  <si>
    <t>Enrollees' Share of Premiums</t>
  </si>
  <si>
    <t>Enrollee's Cost Sharing, including Cost Sharing for Prescription Drugs</t>
  </si>
  <si>
    <t>Covered Benefits in addition to Basic Health Care Services and any other Benefits mandated under this article</t>
  </si>
  <si>
    <t>Any other Factor, (e.g., Network Changes) that affects the rate that is not otherwise specified</t>
  </si>
  <si>
    <r>
      <t>Hospital Inpatient</t>
    </r>
    <r>
      <rPr>
        <vertAlign val="superscript"/>
        <sz val="12"/>
        <color theme="1"/>
        <rFont val="Arial"/>
        <family val="2"/>
      </rPr>
      <t>8</t>
    </r>
  </si>
  <si>
    <r>
      <t>Physician/Other Professional Services</t>
    </r>
    <r>
      <rPr>
        <vertAlign val="superscript"/>
        <sz val="12"/>
        <color theme="1"/>
        <rFont val="Arial"/>
        <family val="2"/>
      </rPr>
      <t>9</t>
    </r>
  </si>
  <si>
    <r>
      <t>Prescription Drug</t>
    </r>
    <r>
      <rPr>
        <vertAlign val="superscript"/>
        <sz val="12"/>
        <color theme="1"/>
        <rFont val="Arial"/>
        <family val="2"/>
      </rPr>
      <t>11</t>
    </r>
  </si>
  <si>
    <r>
      <t>Laboratory (Other than Inpatient)</t>
    </r>
    <r>
      <rPr>
        <vertAlign val="superscript"/>
        <sz val="12"/>
        <color theme="1"/>
        <rFont val="Arial"/>
        <family val="2"/>
      </rPr>
      <t>10</t>
    </r>
  </si>
  <si>
    <r>
      <rPr>
        <vertAlign val="superscript"/>
        <sz val="12"/>
        <color theme="1"/>
        <rFont val="Arial"/>
        <family val="2"/>
      </rPr>
      <t xml:space="preserve">7 </t>
    </r>
    <r>
      <rPr>
        <sz val="12"/>
        <color theme="1"/>
        <rFont val="Arial"/>
        <family val="2"/>
      </rPr>
      <t>"Overall" means the weighted average of trend factors used to determine rate increases included in this filing, weighting the</t>
    </r>
  </si>
  <si>
    <r>
      <rPr>
        <vertAlign val="superscript"/>
        <sz val="12"/>
        <color theme="1"/>
        <rFont val="Arial"/>
        <family val="2"/>
      </rPr>
      <t xml:space="preserve">8 </t>
    </r>
    <r>
      <rPr>
        <sz val="12"/>
        <color theme="1"/>
        <rFont val="Arial"/>
        <family val="2"/>
      </rPr>
      <t>Measured as inpatient days, not by number of inpatient admissions.</t>
    </r>
  </si>
  <si>
    <r>
      <rPr>
        <vertAlign val="superscript"/>
        <sz val="12"/>
        <color theme="1"/>
        <rFont val="Arial"/>
        <family val="2"/>
      </rPr>
      <t xml:space="preserve">9 </t>
    </r>
    <r>
      <rPr>
        <sz val="12"/>
        <color theme="1"/>
        <rFont val="Arial"/>
        <family val="2"/>
      </rPr>
      <t>Measured as visits.</t>
    </r>
  </si>
  <si>
    <r>
      <rPr>
        <vertAlign val="superscript"/>
        <sz val="12"/>
        <color theme="1"/>
        <rFont val="Arial"/>
        <family val="2"/>
      </rPr>
      <t>10</t>
    </r>
    <r>
      <rPr>
        <sz val="12"/>
        <color theme="1"/>
        <rFont val="Arial"/>
        <family val="2"/>
      </rPr>
      <t xml:space="preserve"> Laboratory and Radiology measured on a per-service basis.</t>
    </r>
  </si>
  <si>
    <r>
      <rPr>
        <vertAlign val="superscript"/>
        <sz val="12"/>
        <color theme="1"/>
        <rFont val="Arial"/>
        <family val="2"/>
      </rPr>
      <t xml:space="preserve">11 </t>
    </r>
    <r>
      <rPr>
        <sz val="12"/>
        <color theme="1"/>
        <rFont val="Arial"/>
        <family val="2"/>
      </rPr>
      <t>Per Prescrption.</t>
    </r>
  </si>
  <si>
    <r>
      <t>Hospital Inpatient</t>
    </r>
    <r>
      <rPr>
        <vertAlign val="superscript"/>
        <sz val="12"/>
        <color theme="1"/>
        <rFont val="Arial"/>
        <family val="2"/>
      </rPr>
      <t>12</t>
    </r>
    <r>
      <rPr>
        <sz val="12"/>
        <color theme="1"/>
        <rFont val="Arial"/>
        <family val="2"/>
      </rPr>
      <t xml:space="preserve"> </t>
    </r>
  </si>
  <si>
    <r>
      <t>Physician/Other Professional Services</t>
    </r>
    <r>
      <rPr>
        <vertAlign val="superscript"/>
        <sz val="12"/>
        <color theme="1"/>
        <rFont val="Arial"/>
        <family val="2"/>
      </rPr>
      <t>13</t>
    </r>
  </si>
  <si>
    <r>
      <t>Prescription Drug</t>
    </r>
    <r>
      <rPr>
        <vertAlign val="superscript"/>
        <sz val="12"/>
        <color theme="1"/>
        <rFont val="Arial"/>
        <family val="2"/>
      </rPr>
      <t>15</t>
    </r>
  </si>
  <si>
    <r>
      <rPr>
        <vertAlign val="superscript"/>
        <sz val="12"/>
        <color theme="1"/>
        <rFont val="Arial"/>
        <family val="2"/>
      </rPr>
      <t xml:space="preserve">12 </t>
    </r>
    <r>
      <rPr>
        <sz val="12"/>
        <color theme="1"/>
        <rFont val="Arial"/>
        <family val="2"/>
      </rPr>
      <t>Measured as inpatient days, not by number of inpatient admissions.</t>
    </r>
  </si>
  <si>
    <r>
      <rPr>
        <vertAlign val="superscript"/>
        <sz val="12"/>
        <color theme="1"/>
        <rFont val="Arial"/>
        <family val="2"/>
      </rPr>
      <t xml:space="preserve">13 </t>
    </r>
    <r>
      <rPr>
        <sz val="12"/>
        <color theme="1"/>
        <rFont val="Arial"/>
        <family val="2"/>
      </rPr>
      <t>Measured as visits.</t>
    </r>
  </si>
  <si>
    <r>
      <rPr>
        <vertAlign val="superscript"/>
        <sz val="12"/>
        <color theme="1"/>
        <rFont val="Arial"/>
        <family val="2"/>
      </rPr>
      <t>14</t>
    </r>
    <r>
      <rPr>
        <sz val="12"/>
        <color theme="1"/>
        <rFont val="Arial"/>
        <family val="2"/>
      </rPr>
      <t xml:space="preserve"> Laboratory and Radiology measured on a per-service basis.</t>
    </r>
  </si>
  <si>
    <t>Complete the CA Large Group Historical Data Spreadsheet to provide a comparison of</t>
  </si>
  <si>
    <t>the aggregate per enrollee per month costs and rate changes over the last five years for</t>
  </si>
  <si>
    <t>each of the following:</t>
  </si>
  <si>
    <t>(i)    Premiums</t>
  </si>
  <si>
    <t>(ii)   Claim Costs, if any</t>
  </si>
  <si>
    <t>(iii)  Administrative Expenses</t>
  </si>
  <si>
    <t>(iv)  Taxes &amp; Fees</t>
  </si>
  <si>
    <t>(v)   Quality Improvement Expenses.  Administrative Expenses include General and Administrative</t>
  </si>
  <si>
    <t>Fees, Agent and Broker Commissions</t>
  </si>
  <si>
    <t>Complete CA Large Group Historical Data Spreadsheet - Excel</t>
  </si>
  <si>
    <t>rate information, including both of the following:</t>
  </si>
  <si>
    <t>(i) Actual copays, coinsurance, deductibles, annual out of pocket maximums, and any other cost</t>
  </si>
  <si>
    <t xml:space="preserve">    sharing by the following categories: hospital inpatient, hospital outpatient, (including emergency room), </t>
  </si>
  <si>
    <t xml:space="preserve">    than hospital inpatient), radiology services (other than hospital inpatient), other (describe).</t>
  </si>
  <si>
    <t xml:space="preserve">   factor for each aggregate benefit category by the amount of projected medical costs attributable to that category</t>
  </si>
  <si>
    <t xml:space="preserve">  type of benefits and cost sharing levels.</t>
  </si>
  <si>
    <t>(ii)  Any aggregate changes in enrollee cost sharing over the prior years as measured by the weighted average actuarial value based</t>
  </si>
  <si>
    <r>
      <t xml:space="preserve">     on plan benefits using the company's plan relativity model, weighted by the number of enrollees.</t>
    </r>
    <r>
      <rPr>
        <vertAlign val="superscript"/>
        <sz val="12"/>
        <color theme="1"/>
        <rFont val="Arial"/>
        <family val="2"/>
      </rPr>
      <t>16</t>
    </r>
  </si>
  <si>
    <r>
      <rPr>
        <vertAlign val="superscript"/>
        <sz val="12"/>
        <color theme="1"/>
        <rFont val="Arial"/>
        <family val="2"/>
      </rPr>
      <t>16</t>
    </r>
    <r>
      <rPr>
        <sz val="12"/>
        <color theme="1"/>
        <rFont val="Arial"/>
        <family val="2"/>
      </rPr>
      <t xml:space="preserve"> Please determine weighted average actuarial value based on the company's own plan relativity model.</t>
    </r>
  </si>
  <si>
    <t xml:space="preserve">    For this purpose, the company is not required to use the CMS model.</t>
  </si>
  <si>
    <t>Describe any changes in benefits for enrollees/insureds over the prior year, providing a description of</t>
  </si>
  <si>
    <t>benefits added or eliminated, as well as any aggregate changes as measured as a percentage of the</t>
  </si>
  <si>
    <t xml:space="preserve">aggregate claims costs.  Provide this information for each of the following categories: hospital inpatient, </t>
  </si>
  <si>
    <t>hospital outpatient (including emergency room), physician and other professional services. Prescription</t>
  </si>
  <si>
    <t>drugs from pharmacies, laboratory services (other than hospital inpatient), radiology services (other than</t>
  </si>
  <si>
    <t>hospital inpatient), other (describe).</t>
  </si>
  <si>
    <t>Describe any cost containment and quality improvement efforts since prior year for the same category of health benefit plan.</t>
  </si>
  <si>
    <t>To the extent possible, describe any significant new health care cost containment and quality improvement efforts and provide</t>
  </si>
  <si>
    <t>1.01 Coordination and Cooperation</t>
  </si>
  <si>
    <t>1.02 Ensuring Networks Are Based on Value</t>
  </si>
  <si>
    <t>1.03 Demonstrating Action on High Cost Providers</t>
  </si>
  <si>
    <t>1.04 Demonstrating Action on High Cost Pharmaceuticals</t>
  </si>
  <si>
    <t>1.05 Quality Improvement Strategy</t>
  </si>
  <si>
    <t>1.06 Participation in Collaborative Quality Initiatives</t>
  </si>
  <si>
    <t>1.07 Data Exchange with Providers</t>
  </si>
  <si>
    <t>1.08 Data Aggregation across Health Plans</t>
  </si>
  <si>
    <t>https://board.coveredca.com/meetings/2016/4-07/2017%20QHP%20Issuer%20Contract_Attachment%207__Individual_4-6-2016_CLEAN.pdf</t>
  </si>
  <si>
    <t>In addition to Code referenced on Cover-Input Page, see California Health Benefit Exchange, April 7, 2016 Board Meeting materials:</t>
  </si>
  <si>
    <t xml:space="preserve">Describe for each segment the number of products covered by the information that incurred the excise tax paid by the health plan - </t>
  </si>
  <si>
    <t>applicable to year 2020 and later.</t>
  </si>
  <si>
    <t>Provide any additional comments on factors that affect rates and the weighted average rate changes included in this filing.</t>
  </si>
  <si>
    <t>at a plan pharmacy, network pharmacy or mail order pharmacy for outpatient use for each of the following:</t>
  </si>
  <si>
    <t>(i) Percentage of Premium Attributable to Prescription Drug Costs</t>
  </si>
  <si>
    <t>(ii) Year-Over-Year Increase, as Percentage, in Per Member Per Month, Total Health Plan Spending</t>
  </si>
  <si>
    <t>(iii) Year-Over-Year Increase in Per Member Per Month Costs for Drug Prices Compared to Other Components of Health Care Premium</t>
  </si>
  <si>
    <t>(iv) Specialty Tier Formulary List</t>
  </si>
  <si>
    <t>(v) Percent of Premium Attributable to Drugs Administered in a Doctor's Office, if available</t>
  </si>
  <si>
    <t>(vi) Health Plan/Insurer Use of a Prescription Drug (Pharmacy) Benefit Manager, if any</t>
  </si>
  <si>
    <t>17) Other Comments</t>
  </si>
  <si>
    <r>
      <rPr>
        <vertAlign val="superscript"/>
        <sz val="12"/>
        <color theme="1"/>
        <rFont val="Arial"/>
        <family val="2"/>
      </rPr>
      <t>4</t>
    </r>
    <r>
      <rPr>
        <sz val="12"/>
        <color theme="1"/>
        <rFont val="Arial"/>
        <family val="2"/>
      </rPr>
      <t xml:space="preserve"> Most commonly sold large group benefit design is determined at the product level.  The most common large</t>
    </r>
  </si>
  <si>
    <t xml:space="preserve">   (actual or a reasonable approximation when actual information is not available).  The average shall be weighted</t>
  </si>
  <si>
    <t xml:space="preserve">   rating area, and average age.</t>
  </si>
  <si>
    <t xml:space="preserve">  group benefit design, determined by number enrollees, should not include cost sharing, including, but not</t>
  </si>
  <si>
    <t xml:space="preserve">  limited to, deductibles, copays, and coinsurance.</t>
  </si>
  <si>
    <t>Please complete the following tables.  In completing these tables, please see definition of "Actuarial Value" in</t>
  </si>
  <si>
    <t>Place comments below:</t>
  </si>
  <si>
    <t>(Include (1) a description (such as product name or benefit/cost-sharing description, and product type) of the most commonly</t>
  </si>
  <si>
    <t>Comments: Describe differences between the products in each of the segment types listed in the above table, including which product types</t>
  </si>
  <si>
    <t>(PPO, EPO, HMO, POS, HDHP, Other) are 100% community rated, which are 100% experience rated, and which are blended.  Also include</t>
  </si>
  <si>
    <t>the distribution of covered lives among each product type and rating method.</t>
  </si>
  <si>
    <r>
      <rPr>
        <vertAlign val="superscript"/>
        <sz val="12"/>
        <color theme="1"/>
        <rFont val="Arial"/>
        <family val="2"/>
      </rPr>
      <t xml:space="preserve">15 </t>
    </r>
    <r>
      <rPr>
        <sz val="12"/>
        <color theme="1"/>
        <rFont val="Arial"/>
        <family val="2"/>
      </rPr>
      <t>Per Prescription.</t>
    </r>
  </si>
  <si>
    <t xml:space="preserve"> 2.</t>
  </si>
  <si>
    <t>Number of Enrollees/Covered Lives Unaffected by a Rate Change at Renewal</t>
  </si>
  <si>
    <t>1.</t>
  </si>
  <si>
    <t>2.</t>
  </si>
  <si>
    <t>3.</t>
  </si>
  <si>
    <t>4.</t>
  </si>
  <si>
    <t>Historical Data - Premium and Claims</t>
  </si>
  <si>
    <t>HMO/POS</t>
  </si>
  <si>
    <t>Historical Data</t>
  </si>
  <si>
    <t>Premium:</t>
  </si>
  <si>
    <t xml:space="preserve">Total premium </t>
  </si>
  <si>
    <t>Claims:</t>
  </si>
  <si>
    <t>Claims Incurred and Paid</t>
  </si>
  <si>
    <t>Direct claim reserves</t>
  </si>
  <si>
    <t>Experience rating refunds (rate credits) paid</t>
  </si>
  <si>
    <t>Reserve for experience rating refunds (rate credits)</t>
  </si>
  <si>
    <t>2.5</t>
  </si>
  <si>
    <t>Contingent benefit and lawsuit reserves</t>
  </si>
  <si>
    <t>2.6</t>
  </si>
  <si>
    <t xml:space="preserve">Total incurred claims </t>
  </si>
  <si>
    <t>Federal and State Taxes and Licensing or Regulatory Fees</t>
  </si>
  <si>
    <t xml:space="preserve">Federal taxes and assessments  </t>
  </si>
  <si>
    <t>3.1a Federal income taxes deductible from premium in MLR calculations</t>
  </si>
  <si>
    <t>3.1b Patient Centered Outcomes Research Institute (PCORI) Fee</t>
  </si>
  <si>
    <t>3.1c Affordable Care Act section 9010 Fee</t>
  </si>
  <si>
    <t>3.1d Federal Transitional Reinsurance Fee</t>
  </si>
  <si>
    <t>3.1e Other Federal Taxes and assessments deductible from premium</t>
  </si>
  <si>
    <t>State Premium Tax</t>
  </si>
  <si>
    <t>State Income Tax</t>
  </si>
  <si>
    <t>Regulatory authority licenses and fees</t>
  </si>
  <si>
    <t>Other Taxes and Fees</t>
  </si>
  <si>
    <t xml:space="preserve">Total Federal and State Taxes and fees </t>
  </si>
  <si>
    <t>Health Care Quality Improvement Expenses Incurred</t>
  </si>
  <si>
    <t>Improve health outcomes</t>
  </si>
  <si>
    <t>Activities to prevent hospital readmission</t>
  </si>
  <si>
    <t>Improve patient safety and reduce medical errors</t>
  </si>
  <si>
    <t>Wellness and health promotion activities</t>
  </si>
  <si>
    <t>Health information technology expenses related to improving health care quality</t>
  </si>
  <si>
    <t>Allowable Implementation ICD-10 expenses (not to exceed 0.3% of premium)</t>
  </si>
  <si>
    <t>Total Incurred Health Care Quality Improvement Expenses</t>
  </si>
  <si>
    <t>5.</t>
  </si>
  <si>
    <t xml:space="preserve">Non-Claims Costs </t>
  </si>
  <si>
    <t>Administrative Expenses</t>
  </si>
  <si>
    <t>Agents and brokers fees and commissions</t>
  </si>
  <si>
    <t>Other general and administrative expenses</t>
  </si>
  <si>
    <t>Total non-claims costs</t>
  </si>
  <si>
    <t>6.</t>
  </si>
  <si>
    <t xml:space="preserve">Other Indicators or information </t>
  </si>
  <si>
    <t>Number of covered lives</t>
  </si>
  <si>
    <t>Member months</t>
  </si>
  <si>
    <t>PPO/EPO</t>
  </si>
  <si>
    <t>Total Dollars</t>
  </si>
  <si>
    <t>Premiums</t>
  </si>
  <si>
    <t>Claims Costs</t>
  </si>
  <si>
    <t>Taxes and Fees</t>
  </si>
  <si>
    <t>Quality Improvement Expenses</t>
  </si>
  <si>
    <t>PMPM</t>
  </si>
  <si>
    <t>Average Change in Rating Components (%)</t>
  </si>
  <si>
    <t>N/A</t>
  </si>
  <si>
    <t>Report Name</t>
  </si>
  <si>
    <t>CA Large Group Historical Data Spreadsheet</t>
  </si>
  <si>
    <t>Describe any changes in enrollee cost sharing over the prior year associated with the submitted</t>
  </si>
  <si>
    <t>Employee, and Employee and Dependents, including a description of the Family Composition (i.e, Tier Ratios) used in each Premium Tier</t>
  </si>
  <si>
    <r>
      <t xml:space="preserve">Weighted Average Rate Change Unadjusted </t>
    </r>
    <r>
      <rPr>
        <vertAlign val="superscript"/>
        <sz val="12"/>
        <color theme="1"/>
        <rFont val="Arial"/>
        <family val="2"/>
      </rPr>
      <t>6</t>
    </r>
  </si>
  <si>
    <r>
      <rPr>
        <vertAlign val="superscript"/>
        <sz val="12"/>
        <color theme="1"/>
        <rFont val="Arial"/>
        <family val="2"/>
      </rPr>
      <t>1</t>
    </r>
    <r>
      <rPr>
        <sz val="12"/>
        <color theme="1"/>
        <rFont val="Arial"/>
        <family val="2"/>
      </rPr>
      <t xml:space="preserve"> Provide information for January 1 - December 31 of the reporting year:</t>
    </r>
  </si>
  <si>
    <t>Large Group Prescription Drug Cost Reporting Form</t>
  </si>
  <si>
    <t>Percent of Premium Attributable to Prescription Drug Costs</t>
  </si>
  <si>
    <t>(Subsection (c)(4)(A)(i))</t>
  </si>
  <si>
    <t>Includes Plan Pharmacy, Network Pharmacy, and Mail Order Pharmacy for Outpatient Use</t>
  </si>
  <si>
    <t>Covered Prescription Drug Categories</t>
  </si>
  <si>
    <t>Percent of Paid Premium
 Attributable to Prescriptions Drug Costs</t>
  </si>
  <si>
    <t>Total ( = 1+2+3)</t>
  </si>
  <si>
    <t>4. Pharmacy Manufacturer Rebate Amount (negative)</t>
  </si>
  <si>
    <t>Total Health Care Paid Premiums with pharmacy benefits carve-in (PMPM)</t>
  </si>
  <si>
    <t>Year-Over-Year Increase, as a Percentage, in Per Member Per Month, Total Health Plan Spending</t>
  </si>
  <si>
    <t>(Subsection (c)(4)(A)(ii))</t>
  </si>
  <si>
    <t>Year-Over-Year Increase (%) in Total Annual Plan Spending (i.e., Allowed Dollar Amount)</t>
  </si>
  <si>
    <t>Total  = (1+2+3)</t>
  </si>
  <si>
    <t>Pharmacy Manufacturer Rebate Amount (negative)</t>
  </si>
  <si>
    <t>Year-Over-Year Increase
 (%)</t>
  </si>
  <si>
    <t>Year-Over-Year Increase in Per Member Per Month Costs for Drug Prices Compared  to Other Components of Health Care Premium</t>
  </si>
  <si>
    <t>(Subsection (c)(4)(A)(iii))</t>
  </si>
  <si>
    <t xml:space="preserve">Year-Over-Year Increase (PMPM) </t>
  </si>
  <si>
    <t>1)  Paid Plan Cost - Prescription Drugs
(dispensed at pharmacy)</t>
  </si>
  <si>
    <t>2)  Paid Plan Cost - Prescription Drugs, if available
(administered in doctor's office)</t>
  </si>
  <si>
    <t>3)  Pharmacy Manufacturer Rebate (Negative)</t>
  </si>
  <si>
    <t>4)  Paid Plan Cost - Medical Benefits Excludes
Prescription Drugs above (1) &amp; (2)</t>
  </si>
  <si>
    <t xml:space="preserve">5)  Administration Cost Excluding Total Commission Expenses </t>
  </si>
  <si>
    <t>6)  Total Commission Expenses</t>
  </si>
  <si>
    <t>7)  Taxes and Fees</t>
  </si>
  <si>
    <t>8)  Profit</t>
  </si>
  <si>
    <t>9)  Other</t>
  </si>
  <si>
    <t xml:space="preserve">10) Total Health Care Premium with pharmacy benefits carve-in </t>
  </si>
  <si>
    <t>Total Member Months</t>
  </si>
  <si>
    <t xml:space="preserve">    Prescription Drugs Coverage</t>
  </si>
  <si>
    <t xml:space="preserve">    Medical Coverage (regardless of pharmacy benefits carve-in coverage)</t>
  </si>
  <si>
    <t>Specialty Tier Formulary List</t>
  </si>
  <si>
    <t>(Subsection (c)(4)(A)(iv))</t>
  </si>
  <si>
    <t>Prescription Drug Name</t>
  </si>
  <si>
    <t>Therapy Class</t>
  </si>
  <si>
    <t>Percent of Premium Attributable To Drugs Administered in a Doctor's Office</t>
  </si>
  <si>
    <t>(Subsection (c)(4)(B))</t>
  </si>
  <si>
    <t>Percent of Paid Premium</t>
  </si>
  <si>
    <t>(1)  Drug Benefits Covered as Part of Medical Benefits         Administered in Doctor's Office, if available</t>
  </si>
  <si>
    <t>(2) Total Medical/Pharmacy Benefits</t>
  </si>
  <si>
    <t>Health Plan/Insurer Uses of Prescription Drug Benefit Manager</t>
  </si>
  <si>
    <t>A. (i) Does the health plan utilize a pharmacy benefit manager (PBM) to prescription drug services to its enrollees?</t>
  </si>
  <si>
    <t xml:space="preserve">If yes, please provide responses to the remaining questions on this page. </t>
  </si>
  <si>
    <t xml:space="preserve">    (ii) Please provide the name(s) of the PBM(s) utilized by the health plan and select the functions delegated to the PBM(s).</t>
  </si>
  <si>
    <t>Name(s) of PBM(s)</t>
  </si>
  <si>
    <t>Functions Delegated to PBM(s)</t>
  </si>
  <si>
    <t>Utilization management</t>
  </si>
  <si>
    <t xml:space="preserve"> Claim processing</t>
  </si>
  <si>
    <t>Provider dispute resolutions</t>
  </si>
  <si>
    <t>Enrollee grievances</t>
  </si>
  <si>
    <t>No</t>
  </si>
  <si>
    <t xml:space="preserve">Yes </t>
  </si>
  <si>
    <t>For policies subject to CHSC 1385.045 or CIC 10181.45</t>
  </si>
  <si>
    <t>Term</t>
  </si>
  <si>
    <t>Definition</t>
  </si>
  <si>
    <t xml:space="preserve">Administrative Expenses/Costs </t>
  </si>
  <si>
    <t>Business expenses associated with general administration, agents/brokers fees and commissions, direct sales salaries, workforce salaries and benefits, loss adjustment expenses, cost containment expenses, and community benefit expenditures.</t>
  </si>
  <si>
    <t>Allowed Dollar Amount</t>
  </si>
  <si>
    <t>Total payments made under the policy to health care providers on behalf of covered members, including payments made by issuers and member cost sharing.</t>
  </si>
  <si>
    <t>Annual Plan Spending</t>
  </si>
  <si>
    <t>Biological Product</t>
  </si>
  <si>
    <t>Biosimilar Product</t>
  </si>
  <si>
    <t>Brand Name Drug</t>
  </si>
  <si>
    <t>Medications protected by patents that grant their makers exclusive marketing rights for several years. When patents expire, other manufacturers can sell generic copies at lower prices.</t>
  </si>
  <si>
    <t>Dispensed at Pharmacy</t>
  </si>
  <si>
    <t>Dispensed at a plan pharmacy, network pharmacy, or mail order pharmacy for outpatient use.</t>
  </si>
  <si>
    <t>Formulary</t>
  </si>
  <si>
    <t xml:space="preserve">List of drugs used to treat patients in a drug benefit plan. Products listed on a formulary are covered for reimbursement at varying levels. </t>
  </si>
  <si>
    <t>Generic Drug</t>
  </si>
  <si>
    <t>Interchangeable Product</t>
  </si>
  <si>
    <t>An interchangeable product is a biosimilar product that meets additional requirements outlined by the Biologics Price Competition and Innovation Act.</t>
  </si>
  <si>
    <t>Mail Order</t>
  </si>
  <si>
    <t>Licensed pharmacy established to dispense maintenance medications for chronic use in quantities greater than normally purchased at a retail pharmacy. The mail order pharmacy usually uses highly automated equipment so that non-pharmacists perform many routine tasks. As a result, mail order can typically dispense medication at a lower cost per prescription.</t>
  </si>
  <si>
    <t>National Drug Code (NDC)</t>
  </si>
  <si>
    <t xml:space="preserve">Numeric system to identify drug products in the United States. A drug’s NDC number is often expressed using a 3-segment-number where the first segment identifies the manufacturer, the second identifies the product and strength, and the last identifies the package size and type.
If the NDC on the package label is less than 11 digits, then add a leading zero to the appropriate segment to create a 5-4-2 segment number. Example.
Label Configuration  Add leading zero, Remove hyphens
4-4-2 (xxxx-xxxx-xx)   0xxxxxxxxxx (5-4-2)
5-3-2 (xxxxx-xxx-xx)   xxxxx0xxxxx (5-4-2)
5-4-1 (xxxxx-xxxx-x)   xxxxxxxxx0x (5-4-2)
</t>
  </si>
  <si>
    <t>Number of Prescriptions (# of Prescriptions)</t>
  </si>
  <si>
    <t>30-day supply is treated as a unit.  The range is as follows:
    - Between 1- to 30-day supply is 1 unit
    - Between 31- to 60-day supply is 2 units  
    - More than 60-day supply will be 3 units.</t>
  </si>
  <si>
    <t>Paid Plan Claim (Paid Plan Cost)</t>
  </si>
  <si>
    <t>Allowed Dollar Amount minus the member cost-sharing amount = Incurred Costs.  (If this Term is related to drug cost only, excludes Manufacturer Rebate).</t>
  </si>
  <si>
    <t>Paid Dollar Amount</t>
  </si>
  <si>
    <t>Pharmacy Benefits Carve-In</t>
  </si>
  <si>
    <t>Management of the drug benefit is included with the management of the medical benefit, using a single entity and contract to administer both benefits. 
Carve-Out: Management of the drug benefit is separate from the management of the medical benefit, using two different entities or two separate contracts to administer the benefits.</t>
  </si>
  <si>
    <t>Pharmacy Benefit Manager (PBM)</t>
  </si>
  <si>
    <t>Organization dedicated to administering prescription benefit management services to employers, health plans, third-party administrators, union groups, and other plan sponsors. A full-service PBM maintains eligibility, adjudicates prescription claims, provides clinical services and customer support, contracts and manages pharmacy networks, and provides management reports.</t>
  </si>
  <si>
    <t>Prescription Drug</t>
  </si>
  <si>
    <t>“Prescription drug” or “drug” means a self-administered drug approved by the FDA for sale to the public through retail or mail order pharmacies that requires a prescription and is not provided for use on an inpatient basis or administered in a clinical setting or by a licensed health care provider. The term includes: (i) disposable devices that are medically necessary for the administration of a covered prescription drug, such as spacers and inhalers for the administration of aerosol outpatient prescription drugs; (ii) syringes for self-injectable prescription drugs that are not dispensed in pre-filled syringes; (iii) drugs, devices, and FDA-approved products covered under the prescription drug benefit of the product pursuant to sections 1367.002 and 1367.25 of the Health and Safety Code, including any such over-the-counter drugs, devices, and FDA-approved products; and (iv) at the option of the health care service plan, any vaccines or other health benefits covered under the prescription drug benefit of the product.</t>
  </si>
  <si>
    <t>Reference Product</t>
  </si>
  <si>
    <t xml:space="preserve">Retail </t>
  </si>
  <si>
    <t>Specialty Drug</t>
  </si>
  <si>
    <t xml:space="preserve">A drug with a plan- or insurer-negotiated monthly cost prior to rebate that exceeds the threshold for a specialty drug under the Medicare Part D program (Medicare Prescription Drug, Improvement, and Modernization Act of 2003 (Public Law 108-173)). For example, in 2019, the threshold amount is $670 for a one-month supply: Drug A costs $40 per day provided for two-day supply (Between 1- to 30-day supply is 1 unit) while Drug B costs $80 per day with a 60-day supply (Between 31- to 60-day supply is 2 units); therefore, Drug A (= ($40*2)/1 = $80 &lt; $670) is not treated as Specialty Drug while Drug B (= ($80*60)/2 = $2400 &gt; $670) is treated as Specialty Drug. 
</t>
  </si>
  <si>
    <t>Rx Report Glossary</t>
  </si>
  <si>
    <t>CA Large Group Historical Data Spreadsheet (Fully Insured)</t>
  </si>
  <si>
    <t>For Policies subject to CIC 10181.45 or CHSC 1374.21</t>
  </si>
  <si>
    <t>(Subsection (c)(4)(C)(i) &amp; (c)(4)(C)(ii))</t>
  </si>
  <si>
    <t>H&amp;S Code 1385.045(c)(3)(C) &amp; CIC 10181.45(c)(3)(C) - 5 years of Historical Data for Large Group HMO Products</t>
  </si>
  <si>
    <t>H&amp;S Code 1385.045(c)(3)(C) &amp; CIC 10181.45(c)(3)(C) - 5 years of Historical Data for Large Group PPO Products</t>
  </si>
  <si>
    <t>H&amp;S Code 1385.045(c)(3)(C) &amp; CIC 10181.45(c)(3)(C) - 5 years of Historical Data for Large Group HMO and PPO Products Combined</t>
  </si>
  <si>
    <t>H&amp;S Code 1385.045(c)(2) &amp; CIC 10181.45(c)(2) -            8) Factors Affecting Base Rate</t>
  </si>
  <si>
    <t>H&amp;S Code 1385.045(c)(3)(A) &amp; CIC 10181.45(c)(3)(A) -  9) Current Year Medical &amp; Prescription Drug Trend Factors</t>
  </si>
  <si>
    <t>H&amp;S Code 1385.045(c)(3)(B) &amp; CIC 10181.45(c)(3)(B) - 10) Projection Year Medical &amp; Prescription Drug Trend Factors</t>
  </si>
  <si>
    <t>H&amp;S Code 1385.045(c)(3)(C) &amp; CIC 10181.45(c)(3)(C) - 11) CA LG Historical Data Spreadsheet</t>
  </si>
  <si>
    <t>H&amp;S Code 1385.045(c)(3)(D) &amp; CIC 10181.45(c)(3)(D) - 12) Changes in Enrollee Cost Sharing</t>
  </si>
  <si>
    <t>H&amp;S Code 1385.045(c)(3)(E) &amp; CIC 10181.45(c)(3)(E) - 13) Changes in Enrollee/Insured Benefits</t>
  </si>
  <si>
    <t>H&amp;S Code 1385.045(c)(3)(F) &amp; CIC 10181.45(c)(3)(F) - 14) Cost Containment and Quality Improvement Efforts</t>
  </si>
  <si>
    <t>H&amp;S Code 1385.045(c)(3)(G) &amp; CIC 10181.45(c)(3)(G) - 15) Excise Tax Incurred by the Health Plan</t>
  </si>
  <si>
    <t>Company Name (Health Plan)</t>
  </si>
  <si>
    <t xml:space="preserve">1. Generic Drugs
    </t>
  </si>
  <si>
    <t xml:space="preserve">2. Brand Name Drugs
   </t>
  </si>
  <si>
    <t xml:space="preserve">3. Specialty Drugs
</t>
  </si>
  <si>
    <t>Large Group Aggregate Rate Data Report (LGARD), Large Group Historical Data Spreadsheet (LGHistData), and Large Group Prescription Drug Cost Data Report (LGPDCD)</t>
  </si>
  <si>
    <t>LGARD-#3-#6-RateChanges</t>
  </si>
  <si>
    <t>LGARD-#7-ProductsSold</t>
  </si>
  <si>
    <t>LGARD-#8-BaseRateFactors</t>
  </si>
  <si>
    <t>LGARD-#9-#10-TrendFactors</t>
  </si>
  <si>
    <t>LGARD-#11-HistData</t>
  </si>
  <si>
    <t>LGARD-#12-EECostSharing</t>
  </si>
  <si>
    <t>LGARD-#13-EEBenefits</t>
  </si>
  <si>
    <t>LGARD-#14-CCQIEfforts</t>
  </si>
  <si>
    <t>LGARD-#15-ExciseTaxes</t>
  </si>
  <si>
    <t>LGARD-#16-LGRxReport</t>
  </si>
  <si>
    <t>LGARD-#17-OtherComments</t>
  </si>
  <si>
    <t>LGHistData-HMO</t>
  </si>
  <si>
    <t>LGHistData-PPO</t>
  </si>
  <si>
    <t>LGHistData-Summary</t>
  </si>
  <si>
    <t>LGPDCD-PharmPctPrem</t>
  </si>
  <si>
    <t>LGPDCD-YoYTotalPlanSpnd</t>
  </si>
  <si>
    <t>LGPDCD-YoYCompofPrem</t>
  </si>
  <si>
    <t>LGPDCD-SpecTierForm</t>
  </si>
  <si>
    <t>LGPDCD-PharmDocOff</t>
  </si>
  <si>
    <t>LGPDCD-PharmBenMgr</t>
  </si>
  <si>
    <t>H&amp;S Code 1385.045(a) &amp; CIC 10181.45(a) -                    3) Weighted Average Rate Change, and Number of Employees Subject to the Rate Change</t>
  </si>
  <si>
    <t>Benefit Categories</t>
  </si>
  <si>
    <t xml:space="preserve">   by the number of enrollees/covered lives.</t>
  </si>
  <si>
    <t>sold design, and (2) methodology used to determine any reasonable approximations used).</t>
  </si>
  <si>
    <t>Radiology (Other than Inpatient)</t>
  </si>
  <si>
    <r>
      <t>Radiology (Other than Inpatient)</t>
    </r>
    <r>
      <rPr>
        <vertAlign val="superscript"/>
        <sz val="12"/>
        <color theme="1"/>
        <rFont val="Arial"/>
        <family val="2"/>
      </rPr>
      <t>14</t>
    </r>
  </si>
  <si>
    <t>LGPDCD-RxGlossary</t>
  </si>
  <si>
    <t>FBNI-999999999</t>
  </si>
  <si>
    <t>Complete the Large Group Drug Cost Reporting Form to provide the information on covered prescription drugs dispensed</t>
  </si>
  <si>
    <t>Complete Large Group Prescription Drug Cost Reporting Form</t>
  </si>
  <si>
    <t>The Large Group Historical Data Report consists of the following tabs:</t>
  </si>
  <si>
    <t>The Large Group Prescription Drug Cost Reporting Form consists of the following tabs:</t>
  </si>
  <si>
    <t xml:space="preserve">       10)  Projected Medical Services Trend</t>
  </si>
  <si>
    <t>Overall Medical Services</t>
  </si>
  <si>
    <t>Overall Medical Services + Prescription Drug</t>
  </si>
  <si>
    <t>Experience Medical Services Allowed Trend by Trend Category</t>
  </si>
  <si>
    <t>Projected Medical Services Allowed Trend by Trend Category</t>
  </si>
  <si>
    <r>
      <t xml:space="preserve">         9)  Overall</t>
    </r>
    <r>
      <rPr>
        <b/>
        <i/>
        <vertAlign val="superscript"/>
        <sz val="12"/>
        <color theme="1"/>
        <rFont val="Arial"/>
        <family val="2"/>
      </rPr>
      <t>7</t>
    </r>
    <r>
      <rPr>
        <b/>
        <i/>
        <sz val="12"/>
        <color theme="1"/>
        <rFont val="Arial"/>
        <family val="2"/>
      </rPr>
      <t>Experience Medical Services Trend</t>
    </r>
  </si>
  <si>
    <t>A biological product that is highly similar to and has no clinically meaningful differences from an existing FDA-approved reference product. Treat this as Generic, unless the plan- or insurer-negotiated monthly cost exceeds the threshold for a Specialty Drug.</t>
  </si>
  <si>
    <t>A medication created to be the same as an already marketed brand name drug in dosage, form, safety, strength, route of administration, quality, performance characteristics, and intended use. These similarities help to demonstrate bioequivalence, which means that a generic medicine works in the same way and provides the same clinical benefit as its brand name version. In other words, you can take a generic medicine as an equal substitute for its brand name counterpart.</t>
  </si>
  <si>
    <t>A single biological product, already approved by FDA, against which a proposed biosimilar product is compared. A reference product is approved based on, among other things, a full complement of safety and effectiveness data. Treat this as Brand Name or Brand Name Specialty.</t>
  </si>
  <si>
    <t>Medications which are purchased at a retail pharmacy.</t>
  </si>
  <si>
    <t>A product regulated by the Food and Drug Administration (FDA) and used to diagnose, prevent, treat, and cure diseases and medical conditions. They are a diverse category of products and are generally large, complex molecules. These products may be produced through biotechnology in a living system.</t>
  </si>
  <si>
    <t>Actuarial Basis</t>
  </si>
  <si>
    <t>The methodology used to determine the rating factors and the purpose of the factors</t>
  </si>
  <si>
    <t>Actuarial Value</t>
  </si>
  <si>
    <t>Any factors affecting the base rate, and the actuarial bases for those factors</t>
  </si>
  <si>
    <t>Custom Plan</t>
  </si>
  <si>
    <t>Excise Tax</t>
  </si>
  <si>
    <t>Large Group</t>
  </si>
  <si>
    <t>Number of Enrollees/Covered Lives</t>
  </si>
  <si>
    <t>Percent of Total Rate Changes</t>
  </si>
  <si>
    <t>Product Type</t>
  </si>
  <si>
    <t>Projected Trend</t>
  </si>
  <si>
    <t>Segment Type</t>
  </si>
  <si>
    <t>Standard Plan</t>
  </si>
  <si>
    <t xml:space="preserve">The calendar year (i.e., the current year) that a health plan or health insurer files the California Large Group Annual Aggregate Rate Data Report </t>
  </si>
  <si>
    <t>Category of rate determination method (i.e., community/manual rates, in whole or in part).  For the purpose of this section, segment types are 100% community/manual rated (in whole), blended (in part), and 100% experience rated (none).</t>
  </si>
  <si>
    <t>The number of employees, including covered dependents enrolled (i.e., members or covered lives), affected by rate changes during the 12-month reporting period; reasonable approximations are allowed when actual information is not available.</t>
  </si>
  <si>
    <t>Puts a 40 percent tax on the most expensive health insurance plans whose costs exceed certain thresholds</t>
  </si>
  <si>
    <t>The opposite of "standard plan" as referenced in item 7, this is a large group plan in which the purchaser has the opportunity to select an array of benefits, contractual provisions, and cost sharing.</t>
  </si>
  <si>
    <t xml:space="preserve">       18) Additional Information</t>
  </si>
  <si>
    <t>LGARD-#18-AdditionalInfo</t>
  </si>
  <si>
    <t>18) Additional Information</t>
  </si>
  <si>
    <t>the tab, LGARD-#18-AdditionalInfo, which can be referenced via the link below:</t>
  </si>
  <si>
    <t xml:space="preserve">A large group plan (and not an individual or small group plan), as referenced in item 7, sold by the health plan to the purchaser with little or no opportunity for customization regarding benefits, contractual provisions, or cost-sharing.  </t>
  </si>
  <si>
    <t>The following glossary lists out some additional information related to terms contained in the Large Group Aggregate Data Report Form:</t>
  </si>
  <si>
    <t>Refers to Health Maintenance Organization (HMO), Preferred Provider Organization (PPO), Point of Service (POS), Exclusive Provider Organization (EPO), and High Deductible Health Plan (HDHP)…...  "Product" references a discrete package of health insurance covered services that a health insurance issuer offers using a particular network type within a service area.  "Plan", on the other hand, with respect to an issuer and a product, means the pairing of the health insurance coverage benefits under the product with a particular cost-sharing structure, provider network, and service area.</t>
  </si>
  <si>
    <t>Measurement of the distribution of the number of rate changes for a given category (e.g., effective month) in items 4-6 of this report.</t>
  </si>
  <si>
    <t>***Please Note: Fields shaded in blue (all LGARD tabs) will update automatically, so there is no need to interact with these cells.</t>
  </si>
  <si>
    <t>Total payments made under the policy to health care providers on behalf of covered members including payments made by issuers and member cost sharing = Allowed Dollar Amount.</t>
  </si>
  <si>
    <t>H&amp;S Code 1385.045(c)(1)(C) &amp; CIC 10181.45(c)(1)(C) - 6) Rate Changes by Product Type</t>
  </si>
  <si>
    <t>Hospital Outpatient (Including ER)</t>
  </si>
  <si>
    <t>Please provide an explanation if any of the categories under 9) are zero or have no value.</t>
  </si>
  <si>
    <t>Please provide an explanation if any of the categories under 10) are zero or have no value.</t>
  </si>
  <si>
    <r>
      <t xml:space="preserve">    physician and other </t>
    </r>
    <r>
      <rPr>
        <b/>
        <sz val="12"/>
        <color theme="1"/>
        <rFont val="Arial"/>
        <family val="2"/>
      </rPr>
      <t>professional</t>
    </r>
    <r>
      <rPr>
        <sz val="12"/>
        <color theme="1"/>
        <rFont val="Arial"/>
        <family val="2"/>
      </rPr>
      <t xml:space="preserve"> services, prescription drugs from pharmacies, laboratory services (other</t>
    </r>
  </si>
  <si>
    <t>California 2017 Individual Market QHP Issuer Contract."</t>
  </si>
  <si>
    <t>to structure their response with reference to the cost containment and quality improvement components of "Attachment 7 to Covered</t>
  </si>
  <si>
    <t>Pricing trend for the calendar year CY+1 over calendar year CY and for calendar year CY over calendar year CY - 1 used in pricing health coverage premium effective during the reporting period, where CY refers to the Current (or Reporting) Year.</t>
  </si>
  <si>
    <t>Glossary of terms used in Large Group Prescription Drug Reporting Form</t>
  </si>
  <si>
    <t>H&amp;S Code 1385.045(c)(1)(E) &amp; CIC 10181.45(c)(1)(E) - 7) Products Sold with Materially Different Benefits, Cost Share</t>
  </si>
  <si>
    <t>H&amp;S Code 1385.045(c)(4)(A), 1385.045(c)(4)(B), 1385.045(c)(4)(C) &amp; CIC 10181.045(c)(4)(A), 10181.045(c)(4)(B), 10181.045(c)(4)(C) - 16) Large Group Prescription Drug Report</t>
  </si>
  <si>
    <t>H&amp;S Code 1385.045(c)(4)(A)(i) &amp; CIC 10181.45(4)(A)(i) - Percent of Premium Attributable to Prescription Drug Costs</t>
  </si>
  <si>
    <t>H&amp;S Code 1385.045(c)(4)(A)(ii) &amp; CIC 10181.45(4)(A)(ii) - Year-Over-Year Increase, as a Percentage, in Per Member Per Month, Total Health Plan Spending</t>
  </si>
  <si>
    <t>H&amp;S Code 1385.045(c)(4)(A)(iii) &amp; CIC 10181.45(4)(A)(iii) - Year-Over-Year Increase in Per Member Per Month Costs &amp; Drug Prices Compared  to Other Components of Health Care Premium</t>
  </si>
  <si>
    <t>H&amp;S Code 1385.045(c)(4)(A)(iv) &amp; CIC 10181.45(4)(A)(iv) - Specialty Tier Formulary List</t>
  </si>
  <si>
    <t>H&amp;S Code 1385.045(c)(4)(B) &amp; CIC 10181.45(4)(B) - Percent of Premium Attributable To Drugs Administered in a Doctor's Office</t>
  </si>
  <si>
    <t>H&amp;S Code 1385.045(c)(4)(C)(i), 1385.045(c)(4)(C)(ii) &amp; CIC 10181.45(4)(C)(i), CIC 10181.45(4)(C)(ii)   - Health Plan/Insurer Uses of Prescription Drug Benefit Manager</t>
  </si>
  <si>
    <t>Which Market Segment, if any, is Fully Experience Rated, and which Market Segment, if any, is In Part Experience Rated and In Part Community Rated</t>
  </si>
  <si>
    <t>Factors provided by the health plan or insurers, such as those factors listed from Health &amp; Safety Code Section 1385.045(c)(2) A-K and California Insurance Code Section 10181.45(c)(2) A-K , affecting the base rate and briefly describing the actuarial basis (i.e., geographic region, age, occupation, industry, health status, employee and employee dependents, enrollee, and segment type (partial or full community rates vs. experience rates)).</t>
  </si>
  <si>
    <t>Commercial full-service health care service plans as defined in Health &amp; Safety Code section 1385.01, subdivision (a) and as defined in California Insurance Code 10181, subdivision (a).  For the purpose of report requirements contained in this workbook, large group plans shall include fully insured commercial products and In Home Support Services (IHSS) products.</t>
  </si>
  <si>
    <r>
      <t xml:space="preserve">As reported in Item 7 on the Large Group Annual Aggregate Data Report Form, this calculation should utilize the covered benefits described in the February 20, 2013 Methodology for the Minimum Value (MV) Calculator.  Please note that this reference to the MV Calculator methodology is only for the purpose of describing the set of covered benefits to be used in the calculation of this value; this is </t>
    </r>
    <r>
      <rPr>
        <u/>
        <sz val="12"/>
        <color theme="1"/>
        <rFont val="Arial"/>
        <family val="2"/>
      </rPr>
      <t>not</t>
    </r>
    <r>
      <rPr>
        <sz val="12"/>
        <color theme="1"/>
        <rFont val="Arial"/>
        <family val="2"/>
      </rPr>
      <t xml:space="preserve"> an instruction to use the MV Calculator to perform the calculation.......  The benefits are 1) Emergency Room Services, 2) All Inpatient Hospital Services (including mental health &amp; substance use disorder services), 3) Primary Care Visit to treat an injury or illness (excluding preventive well baby, preventive, and X-rays), 4) Specialist Visit, 5) Mental/Behavioral Health and Substance Abuse Disorder Outpatient Services, 6) Imaging (CT/PET scans, MRI), 7) Rehabilitative Speech Therapy, 8) Rehabilitative Occupational and Rehabilitative Physical Therapy, 9) Preventive Care/Screening/Immunization, 10) Laboratory Outpatient and Professional Services, 11) X-rays and Diagnostic Imaging, 12) Skilled Nursing Facility, 13) Outpatient Facility Fee (e.g., Ambulatory Surgery Center), 14) Outpatient Surgery Physician/Surgical Services, 15) Drug Categories: Generics, Preferred Brand, Non-Preferred, and Specialty drugs</t>
    </r>
  </si>
  <si>
    <t>Large Group Aggregate Rate Data Report</t>
  </si>
  <si>
    <t>Other (Describe in Comment Box Below)</t>
  </si>
  <si>
    <t>an estimate of potential savings together with an estimated cost or savings for the projection period.  Companies are encouraged</t>
  </si>
  <si>
    <t>The Large Group Aggregate Data Report Consists of the following tabs:</t>
  </si>
  <si>
    <t>CompanyName</t>
  </si>
  <si>
    <t>Name</t>
  </si>
  <si>
    <t>name@companyname.com</t>
  </si>
  <si>
    <t>999-999-9999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</si>
</sst>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0.0%"/>
    <numFmt numFmtId="166" formatCode="_(* #,##0_);_(* \(#,##0\);_(* &quot;-&quot;??_);_(@_)"/>
  </numFmts>
  <fonts count="28" x14ac:knownFonts="1">
    <font>
      <sz val="12"/>
      <color theme="1"/>
      <name val="Arial"/>
      <family val="2"/>
    </font>
    <font>
      <sz val="12"/>
      <color theme="1"/>
      <name val="Arial"/>
      <family val="2"/>
    </font>
    <font>
      <b/>
      <sz val="12"/>
      <color theme="1"/>
      <name val="Arial"/>
      <family val="2"/>
    </font>
    <font>
      <vertAlign val="superscript"/>
      <sz val="12"/>
      <color theme="1"/>
      <name val="Arial"/>
      <family val="2"/>
    </font>
    <font>
      <b/>
      <u/>
      <sz val="14"/>
      <color theme="1"/>
      <name val="Arial"/>
      <family val="2"/>
    </font>
    <font>
      <sz val="11"/>
      <color theme="1"/>
      <name val="Calibri"/>
      <family val="2"/>
      <scheme val="minor"/>
    </font>
    <font>
      <b/>
      <sz val="12"/>
      <name val="Arial"/>
      <family val="2"/>
    </font>
    <font>
      <sz val="12"/>
      <name val="Arial"/>
      <family val="2"/>
    </font>
    <font>
      <sz val="11"/>
      <name val="Arial"/>
      <family val="2"/>
    </font>
    <font>
      <sz val="10"/>
      <name val="Arial"/>
      <family val="2"/>
    </font>
    <font>
      <u/>
      <sz val="12"/>
      <color theme="10"/>
      <name val="Arial"/>
      <family val="2"/>
    </font>
    <font>
      <b/>
      <i/>
      <sz val="12"/>
      <color theme="1"/>
      <name val="Arial"/>
      <family val="2"/>
    </font>
    <font>
      <b/>
      <i/>
      <vertAlign val="superscript"/>
      <sz val="12"/>
      <color theme="1"/>
      <name val="Arial"/>
      <family val="2"/>
    </font>
    <font>
      <i/>
      <sz val="12"/>
      <color theme="1"/>
      <name val="Arial"/>
      <family val="2"/>
    </font>
    <font>
      <i/>
      <vertAlign val="superscript"/>
      <sz val="12"/>
      <color theme="1"/>
      <name val="Arial"/>
      <family val="2"/>
    </font>
    <font>
      <b/>
      <i/>
      <sz val="12"/>
      <name val="Arial"/>
      <family val="2"/>
    </font>
    <font>
      <sz val="12"/>
      <color rgb="FF000000"/>
      <name val="Arial"/>
      <family val="2"/>
    </font>
    <font>
      <b/>
      <sz val="12"/>
      <name val="Times New Roman"/>
      <family val="1"/>
    </font>
    <font>
      <sz val="10"/>
      <color rgb="FFFFFF00"/>
      <name val="Arial"/>
      <family val="2"/>
    </font>
    <font>
      <i/>
      <sz val="10"/>
      <name val="Arial"/>
      <family val="2"/>
    </font>
    <font>
      <sz val="12"/>
      <color rgb="FFFFFF00"/>
      <name val="Arial"/>
      <family val="2"/>
    </font>
    <font>
      <i/>
      <sz val="12"/>
      <name val="Arial"/>
      <family val="2"/>
    </font>
    <font>
      <b/>
      <sz val="12"/>
      <color rgb="FFC00000"/>
      <name val="Arial"/>
      <family val="2"/>
    </font>
    <font>
      <b/>
      <sz val="12"/>
      <color rgb="FFFF0000"/>
      <name val="Arial"/>
      <family val="2"/>
    </font>
    <font>
      <sz val="8"/>
      <color rgb="FF000000"/>
      <name val="Tahoma"/>
      <family val="2"/>
    </font>
    <font>
      <sz val="11"/>
      <color theme="1"/>
      <name val="Calibri"/>
      <family val="2"/>
    </font>
    <font>
      <u/>
      <sz val="12"/>
      <color theme="1"/>
      <name val="Arial"/>
      <family val="2"/>
    </font>
    <font>
      <sz val="12"/>
      <color theme="4"/>
      <name val="Arial"/>
      <family val="2"/>
    </font>
  </fonts>
  <fills count="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1"/>
        <bgColor indexed="64"/>
      </patternFill>
    </fill>
    <fill>
      <patternFill patternType="solid">
        <fgColor theme="8" tint="0.7999816888943144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23"/>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43" fontId="1" fillId="0" borderId="0" applyFont="0" applyFill="0" applyBorder="0" applyAlignment="0" applyProtection="0"/>
    <xf numFmtId="0" fontId="5" fillId="0" borderId="0"/>
    <xf numFmtId="0" fontId="9" fillId="0" borderId="0"/>
    <xf numFmtId="0" fontId="10" fillId="0" borderId="0" applyNumberFormat="0" applyFill="0" applyBorder="0" applyAlignment="0" applyProtection="0"/>
    <xf numFmtId="44" fontId="9" fillId="0" borderId="0" applyFont="0" applyFill="0" applyBorder="0" applyAlignment="0" applyProtection="0"/>
    <xf numFmtId="0" fontId="9"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cellStyleXfs>
  <cellXfs count="358">
    <xf numFmtId="0" fontId="0" fillId="0" borderId="0" xfId="0"/>
    <xf numFmtId="0" fontId="0" fillId="0" borderId="1" xfId="0" applyBorder="1" applyAlignment="1">
      <alignment horizontal="left" vertical="top" wrapText="1"/>
    </xf>
    <xf numFmtId="0" fontId="0" fillId="0" borderId="1" xfId="0" applyBorder="1" applyAlignment="1">
      <alignment horizontal="left" vertical="top"/>
    </xf>
    <xf numFmtId="0" fontId="6" fillId="0" borderId="0" xfId="3" applyFont="1"/>
    <xf numFmtId="0" fontId="10" fillId="0" borderId="0" xfId="5"/>
    <xf numFmtId="0" fontId="9" fillId="0" borderId="0" xfId="0" applyFont="1" applyProtection="1">
      <protection locked="0"/>
    </xf>
    <xf numFmtId="49" fontId="9" fillId="0" borderId="0" xfId="0" applyNumberFormat="1" applyFont="1" applyProtection="1">
      <protection locked="0"/>
    </xf>
    <xf numFmtId="0" fontId="6" fillId="0" borderId="0" xfId="0" applyFont="1" applyProtection="1">
      <protection locked="0"/>
    </xf>
    <xf numFmtId="0" fontId="7" fillId="0" borderId="0" xfId="0" applyFont="1" applyProtection="1">
      <protection locked="0"/>
    </xf>
    <xf numFmtId="0" fontId="7" fillId="2" borderId="33" xfId="0" applyFont="1" applyFill="1" applyBorder="1" applyAlignment="1" applyProtection="1">
      <alignment horizontal="center" vertical="top"/>
      <protection locked="0"/>
    </xf>
    <xf numFmtId="0" fontId="7" fillId="2" borderId="6" xfId="0" applyFont="1" applyFill="1" applyBorder="1" applyAlignment="1" applyProtection="1">
      <alignment horizontal="center" vertical="top"/>
      <protection locked="0"/>
    </xf>
    <xf numFmtId="0" fontId="7" fillId="2" borderId="34" xfId="0" applyFont="1" applyFill="1" applyBorder="1" applyAlignment="1" applyProtection="1">
      <alignment horizontal="center" vertical="top"/>
      <protection locked="0"/>
    </xf>
    <xf numFmtId="38" fontId="7" fillId="5" borderId="38" xfId="6" applyNumberFormat="1" applyFont="1" applyFill="1" applyBorder="1" applyAlignment="1" applyProtection="1">
      <alignment horizontal="right" vertical="top"/>
      <protection locked="0"/>
    </xf>
    <xf numFmtId="38" fontId="7" fillId="5" borderId="0" xfId="6" applyNumberFormat="1" applyFont="1" applyFill="1" applyBorder="1" applyAlignment="1" applyProtection="1">
      <alignment horizontal="right" vertical="top"/>
      <protection locked="0"/>
    </xf>
    <xf numFmtId="38" fontId="7" fillId="5" borderId="14" xfId="6" applyNumberFormat="1" applyFont="1" applyFill="1" applyBorder="1" applyAlignment="1" applyProtection="1">
      <alignment horizontal="right" vertical="top"/>
      <protection locked="0"/>
    </xf>
    <xf numFmtId="38" fontId="7" fillId="2" borderId="41" xfId="6" applyNumberFormat="1" applyFont="1" applyFill="1" applyBorder="1" applyAlignment="1" applyProtection="1">
      <alignment horizontal="right" vertical="top"/>
      <protection locked="0"/>
    </xf>
    <xf numFmtId="38" fontId="7" fillId="2" borderId="29" xfId="6" applyNumberFormat="1" applyFont="1" applyFill="1" applyBorder="1" applyAlignment="1" applyProtection="1">
      <alignment horizontal="right" vertical="top"/>
      <protection locked="0"/>
    </xf>
    <xf numFmtId="38" fontId="7" fillId="2" borderId="42" xfId="6" applyNumberFormat="1" applyFont="1" applyFill="1" applyBorder="1" applyAlignment="1" applyProtection="1">
      <alignment horizontal="right" vertical="top"/>
      <protection locked="0"/>
    </xf>
    <xf numFmtId="38" fontId="7" fillId="2" borderId="38" xfId="6" applyNumberFormat="1" applyFont="1" applyFill="1" applyBorder="1" applyAlignment="1" applyProtection="1">
      <alignment horizontal="right" vertical="top"/>
      <protection locked="0"/>
    </xf>
    <xf numFmtId="38" fontId="7" fillId="2" borderId="0" xfId="6" applyNumberFormat="1" applyFont="1" applyFill="1" applyBorder="1" applyAlignment="1" applyProtection="1">
      <alignment horizontal="right" vertical="top"/>
      <protection locked="0"/>
    </xf>
    <xf numFmtId="38" fontId="7" fillId="2" borderId="14" xfId="6" applyNumberFormat="1" applyFont="1" applyFill="1" applyBorder="1" applyAlignment="1" applyProtection="1">
      <alignment horizontal="right" vertical="top"/>
      <protection locked="0"/>
    </xf>
    <xf numFmtId="0" fontId="18" fillId="0" borderId="0" xfId="0" applyFont="1" applyProtection="1">
      <protection locked="0"/>
    </xf>
    <xf numFmtId="38" fontId="7" fillId="2" borderId="43" xfId="6" applyNumberFormat="1" applyFont="1" applyFill="1" applyBorder="1" applyAlignment="1" applyProtection="1">
      <alignment horizontal="right" vertical="top"/>
      <protection locked="0"/>
    </xf>
    <xf numFmtId="38" fontId="7" fillId="5" borderId="43" xfId="6" applyNumberFormat="1" applyFont="1" applyFill="1" applyBorder="1" applyAlignment="1" applyProtection="1">
      <alignment horizontal="right" vertical="top"/>
      <protection locked="0"/>
    </xf>
    <xf numFmtId="38" fontId="7" fillId="2" borderId="44" xfId="6" applyNumberFormat="1" applyFont="1" applyFill="1" applyBorder="1" applyAlignment="1" applyProtection="1">
      <alignment horizontal="right" vertical="top"/>
      <protection locked="0"/>
    </xf>
    <xf numFmtId="0" fontId="7" fillId="0" borderId="45" xfId="0" applyFont="1" applyBorder="1" applyProtection="1">
      <protection locked="0"/>
    </xf>
    <xf numFmtId="0" fontId="9" fillId="0" borderId="35" xfId="0" applyFont="1" applyBorder="1" applyProtection="1">
      <protection locked="0"/>
    </xf>
    <xf numFmtId="0" fontId="9" fillId="0" borderId="39" xfId="0" applyFont="1" applyBorder="1" applyProtection="1">
      <protection locked="0"/>
    </xf>
    <xf numFmtId="0" fontId="7" fillId="0" borderId="41" xfId="0" applyFont="1" applyBorder="1" applyProtection="1">
      <protection locked="0"/>
    </xf>
    <xf numFmtId="38" fontId="7" fillId="2" borderId="45" xfId="6" applyNumberFormat="1" applyFont="1" applyFill="1" applyBorder="1" applyAlignment="1" applyProtection="1">
      <alignment horizontal="right" vertical="top"/>
      <protection locked="0"/>
    </xf>
    <xf numFmtId="38" fontId="7" fillId="2" borderId="6" xfId="6" applyNumberFormat="1" applyFont="1" applyFill="1" applyBorder="1" applyAlignment="1" applyProtection="1">
      <alignment horizontal="right" vertical="top"/>
      <protection locked="0"/>
    </xf>
    <xf numFmtId="38" fontId="7" fillId="2" borderId="34" xfId="6" applyNumberFormat="1" applyFont="1" applyFill="1" applyBorder="1" applyAlignment="1" applyProtection="1">
      <alignment horizontal="right" vertical="top"/>
      <protection locked="0"/>
    </xf>
    <xf numFmtId="38" fontId="7" fillId="2" borderId="46" xfId="6" applyNumberFormat="1" applyFont="1" applyFill="1" applyBorder="1" applyAlignment="1" applyProtection="1">
      <alignment horizontal="right" vertical="top"/>
      <protection locked="0"/>
    </xf>
    <xf numFmtId="38" fontId="7" fillId="5" borderId="30" xfId="6" applyNumberFormat="1" applyFont="1" applyFill="1" applyBorder="1" applyAlignment="1" applyProtection="1">
      <alignment horizontal="right" vertical="top"/>
      <protection locked="0"/>
    </xf>
    <xf numFmtId="49" fontId="7" fillId="0" borderId="0" xfId="0" applyNumberFormat="1" applyFont="1" applyProtection="1">
      <protection locked="0"/>
    </xf>
    <xf numFmtId="0" fontId="20" fillId="0" borderId="0" xfId="0" applyFont="1" applyProtection="1">
      <protection locked="0"/>
    </xf>
    <xf numFmtId="0" fontId="7" fillId="0" borderId="35" xfId="0" applyFont="1" applyBorder="1" applyProtection="1">
      <protection locked="0"/>
    </xf>
    <xf numFmtId="0" fontId="7" fillId="0" borderId="39" xfId="0" applyFont="1" applyBorder="1" applyProtection="1">
      <protection locked="0"/>
    </xf>
    <xf numFmtId="38" fontId="7" fillId="2" borderId="30" xfId="6" applyNumberFormat="1" applyFont="1" applyFill="1" applyBorder="1" applyAlignment="1" applyProtection="1">
      <alignment horizontal="right" vertical="top"/>
      <protection locked="0"/>
    </xf>
    <xf numFmtId="38" fontId="7" fillId="2" borderId="16" xfId="6" applyNumberFormat="1" applyFont="1" applyFill="1" applyBorder="1" applyAlignment="1" applyProtection="1">
      <alignment horizontal="right" vertical="top"/>
      <protection locked="0"/>
    </xf>
    <xf numFmtId="38" fontId="7" fillId="2" borderId="17" xfId="6" applyNumberFormat="1" applyFont="1" applyFill="1" applyBorder="1" applyAlignment="1" applyProtection="1">
      <alignment horizontal="right" vertical="top"/>
      <protection locked="0"/>
    </xf>
    <xf numFmtId="38" fontId="7" fillId="2" borderId="47" xfId="6" applyNumberFormat="1" applyFont="1" applyFill="1" applyBorder="1" applyAlignment="1" applyProtection="1">
      <alignment horizontal="right" vertical="top"/>
      <protection locked="0"/>
    </xf>
    <xf numFmtId="0" fontId="10" fillId="0" borderId="0" xfId="5" applyFill="1" applyBorder="1" applyAlignment="1">
      <alignment vertical="center"/>
    </xf>
    <xf numFmtId="0" fontId="10" fillId="0" borderId="0" xfId="5" applyBorder="1" applyAlignment="1" applyProtection="1">
      <alignment vertical="center"/>
      <protection locked="0"/>
    </xf>
    <xf numFmtId="0" fontId="10" fillId="0" borderId="0" xfId="5" applyBorder="1" applyAlignment="1" applyProtection="1">
      <alignment horizontal="left" vertical="center"/>
      <protection locked="0"/>
    </xf>
    <xf numFmtId="0" fontId="10" fillId="0" borderId="29" xfId="5" applyBorder="1" applyAlignment="1" applyProtection="1">
      <alignment vertical="center"/>
      <protection locked="0"/>
    </xf>
    <xf numFmtId="0" fontId="6" fillId="0" borderId="0" xfId="3" applyFont="1" applyAlignment="1">
      <alignment horizontal="left"/>
    </xf>
    <xf numFmtId="0" fontId="22" fillId="0" borderId="0" xfId="3" applyFont="1"/>
    <xf numFmtId="164" fontId="1" fillId="0" borderId="1" xfId="9" applyNumberFormat="1" applyFont="1" applyBorder="1" applyProtection="1">
      <protection locked="0"/>
    </xf>
    <xf numFmtId="8" fontId="1" fillId="0" borderId="1" xfId="9" applyNumberFormat="1" applyFont="1" applyBorder="1" applyProtection="1">
      <protection locked="0"/>
    </xf>
    <xf numFmtId="164" fontId="1" fillId="0" borderId="1" xfId="3" applyNumberFormat="1" applyFont="1" applyBorder="1" applyProtection="1">
      <protection locked="0"/>
    </xf>
    <xf numFmtId="166" fontId="1" fillId="2" borderId="1" xfId="10" applyNumberFormat="1" applyFont="1" applyFill="1" applyBorder="1" applyProtection="1">
      <protection locked="0"/>
    </xf>
    <xf numFmtId="164" fontId="1" fillId="0" borderId="1" xfId="9" applyNumberFormat="1" applyFont="1" applyBorder="1" applyAlignment="1" applyProtection="1">
      <alignment horizontal="right"/>
      <protection locked="0"/>
    </xf>
    <xf numFmtId="8" fontId="7" fillId="2" borderId="1" xfId="9" applyNumberFormat="1" applyFont="1" applyFill="1" applyBorder="1" applyAlignment="1" applyProtection="1">
      <alignment horizontal="right"/>
      <protection locked="0"/>
    </xf>
    <xf numFmtId="164" fontId="1" fillId="0" borderId="1" xfId="3" applyNumberFormat="1" applyFont="1" applyBorder="1" applyAlignment="1" applyProtection="1">
      <alignment horizontal="right"/>
      <protection locked="0"/>
    </xf>
    <xf numFmtId="0" fontId="2" fillId="0" borderId="1" xfId="0" applyFont="1" applyBorder="1" applyAlignment="1">
      <alignment horizontal="left" vertical="top" wrapText="1"/>
    </xf>
    <xf numFmtId="0" fontId="1" fillId="0" borderId="0" xfId="0" applyFont="1"/>
    <xf numFmtId="0" fontId="1" fillId="0" borderId="1" xfId="0" applyFont="1" applyBorder="1" applyAlignment="1">
      <alignment horizontal="left" vertical="top" wrapText="1"/>
    </xf>
    <xf numFmtId="0" fontId="1" fillId="0" borderId="1" xfId="0" applyFont="1" applyBorder="1" applyAlignment="1">
      <alignment vertical="top"/>
    </xf>
    <xf numFmtId="0" fontId="7" fillId="0" borderId="1" xfId="0" applyFont="1" applyBorder="1" applyAlignment="1">
      <alignment horizontal="left" vertical="top" wrapText="1"/>
    </xf>
    <xf numFmtId="0" fontId="7" fillId="0" borderId="1" xfId="0" applyFont="1" applyBorder="1" applyAlignment="1">
      <alignment vertical="top" wrapText="1"/>
    </xf>
    <xf numFmtId="0" fontId="1" fillId="0" borderId="0" xfId="0" applyFont="1" applyAlignment="1">
      <alignment vertical="top"/>
    </xf>
    <xf numFmtId="0" fontId="10" fillId="0" borderId="0" xfId="5" applyAlignment="1">
      <alignment vertical="center"/>
    </xf>
    <xf numFmtId="0" fontId="10" fillId="0" borderId="0" xfId="5" applyFill="1"/>
    <xf numFmtId="0" fontId="10" fillId="0" borderId="0" xfId="5" applyFill="1" applyAlignment="1">
      <alignment vertical="center"/>
    </xf>
    <xf numFmtId="38" fontId="7" fillId="7" borderId="38" xfId="6" applyNumberFormat="1" applyFont="1" applyFill="1" applyBorder="1" applyAlignment="1" applyProtection="1">
      <alignment horizontal="right" vertical="top"/>
    </xf>
    <xf numFmtId="38" fontId="7" fillId="7" borderId="0" xfId="6" applyNumberFormat="1" applyFont="1" applyFill="1" applyBorder="1" applyAlignment="1" applyProtection="1">
      <alignment horizontal="right" vertical="top"/>
    </xf>
    <xf numFmtId="38" fontId="7" fillId="7" borderId="14" xfId="6" applyNumberFormat="1" applyFont="1" applyFill="1" applyBorder="1" applyAlignment="1" applyProtection="1">
      <alignment horizontal="right" vertical="top"/>
    </xf>
    <xf numFmtId="165" fontId="7" fillId="7" borderId="38" xfId="1" applyNumberFormat="1" applyFont="1" applyFill="1" applyBorder="1" applyAlignment="1" applyProtection="1">
      <alignment horizontal="right" vertical="top"/>
    </xf>
    <xf numFmtId="165" fontId="7" fillId="7" borderId="0" xfId="1" applyNumberFormat="1" applyFont="1" applyFill="1" applyBorder="1" applyAlignment="1" applyProtection="1">
      <alignment horizontal="right" vertical="top"/>
    </xf>
    <xf numFmtId="165" fontId="7" fillId="7" borderId="14" xfId="1" applyNumberFormat="1" applyFont="1" applyFill="1" applyBorder="1" applyAlignment="1" applyProtection="1">
      <alignment horizontal="right" vertical="top"/>
    </xf>
    <xf numFmtId="7" fontId="1" fillId="7" borderId="1" xfId="10" applyNumberFormat="1" applyFont="1" applyFill="1" applyBorder="1" applyProtection="1"/>
    <xf numFmtId="164" fontId="1" fillId="0" borderId="1" xfId="9" applyNumberFormat="1" applyFont="1" applyFill="1" applyBorder="1" applyAlignment="1" applyProtection="1">
      <alignment horizontal="right"/>
      <protection locked="0"/>
    </xf>
    <xf numFmtId="0" fontId="7" fillId="0" borderId="0" xfId="3" applyFont="1"/>
    <xf numFmtId="0" fontId="8" fillId="0" borderId="0" xfId="3" applyFont="1"/>
    <xf numFmtId="0" fontId="7" fillId="0" borderId="5" xfId="4" applyFont="1" applyBorder="1"/>
    <xf numFmtId="0" fontId="7" fillId="0" borderId="6" xfId="4" applyFont="1" applyBorder="1"/>
    <xf numFmtId="0" fontId="7" fillId="0" borderId="7" xfId="4" applyFont="1" applyBorder="1" applyAlignment="1" applyProtection="1">
      <alignment horizontal="center"/>
      <protection locked="0"/>
    </xf>
    <xf numFmtId="0" fontId="6" fillId="0" borderId="1" xfId="4" quotePrefix="1" applyFont="1" applyBorder="1" applyAlignment="1">
      <alignment horizontal="left" vertical="center"/>
    </xf>
    <xf numFmtId="0" fontId="6" fillId="0" borderId="1" xfId="4" applyFont="1" applyBorder="1" applyAlignment="1">
      <alignment vertical="center"/>
    </xf>
    <xf numFmtId="0" fontId="7" fillId="0" borderId="1" xfId="4" applyFont="1" applyBorder="1" applyAlignment="1" applyProtection="1">
      <alignment horizontal="left" vertical="center"/>
      <protection locked="0"/>
    </xf>
    <xf numFmtId="49" fontId="7" fillId="0" borderId="1" xfId="4" applyNumberFormat="1" applyFont="1" applyBorder="1" applyAlignment="1" applyProtection="1">
      <alignment horizontal="left" vertical="center"/>
      <protection locked="0"/>
    </xf>
    <xf numFmtId="49" fontId="10" fillId="0" borderId="1" xfId="5" applyNumberFormat="1" applyFill="1" applyBorder="1" applyAlignment="1" applyProtection="1">
      <alignment horizontal="left" vertical="center"/>
      <protection locked="0"/>
    </xf>
    <xf numFmtId="0" fontId="6" fillId="0" borderId="0" xfId="4" quotePrefix="1" applyFont="1" applyAlignment="1">
      <alignment horizontal="left" vertical="center"/>
    </xf>
    <xf numFmtId="0" fontId="6" fillId="0" borderId="0" xfId="4" applyFont="1" applyAlignment="1">
      <alignment vertical="center"/>
    </xf>
    <xf numFmtId="49" fontId="6" fillId="0" borderId="0" xfId="4" applyNumberFormat="1" applyFont="1" applyAlignment="1" applyProtection="1">
      <alignment horizontal="right" vertical="center"/>
      <protection locked="0"/>
    </xf>
    <xf numFmtId="0" fontId="6" fillId="0" borderId="0" xfId="3" applyFont="1" applyProtection="1">
      <protection locked="0"/>
    </xf>
    <xf numFmtId="0" fontId="7" fillId="0" borderId="0" xfId="3" applyFont="1" applyProtection="1">
      <protection locked="0"/>
    </xf>
    <xf numFmtId="0" fontId="6" fillId="0" borderId="5" xfId="3" applyFont="1" applyBorder="1" applyAlignment="1" applyProtection="1">
      <alignment vertical="center"/>
      <protection locked="0"/>
    </xf>
    <xf numFmtId="0" fontId="6" fillId="0" borderId="6" xfId="3" applyFont="1" applyBorder="1" applyAlignment="1" applyProtection="1">
      <alignment vertical="center"/>
      <protection locked="0"/>
    </xf>
    <xf numFmtId="0" fontId="6" fillId="0" borderId="32" xfId="3" applyFont="1" applyBorder="1" applyAlignment="1" applyProtection="1">
      <alignment vertical="center"/>
      <protection locked="0"/>
    </xf>
    <xf numFmtId="0" fontId="8" fillId="0" borderId="5" xfId="3" applyFont="1" applyBorder="1" applyAlignment="1">
      <alignment vertical="center"/>
    </xf>
    <xf numFmtId="0" fontId="10" fillId="0" borderId="6" xfId="5" applyFill="1" applyBorder="1" applyAlignment="1" applyProtection="1">
      <alignment vertical="center"/>
      <protection locked="0"/>
    </xf>
    <xf numFmtId="0" fontId="7" fillId="0" borderId="32" xfId="0" applyFont="1" applyBorder="1" applyAlignment="1" applyProtection="1">
      <alignment vertical="center" wrapText="1"/>
      <protection locked="0"/>
    </xf>
    <xf numFmtId="0" fontId="8" fillId="0" borderId="36" xfId="3" applyFont="1" applyBorder="1" applyAlignment="1">
      <alignment vertical="center"/>
    </xf>
    <xf numFmtId="0" fontId="10" fillId="0" borderId="0" xfId="5" applyFill="1" applyBorder="1" applyAlignment="1" applyProtection="1">
      <alignment vertical="center"/>
      <protection locked="0"/>
    </xf>
    <xf numFmtId="0" fontId="7" fillId="0" borderId="37" xfId="0" applyFont="1" applyBorder="1" applyAlignment="1" applyProtection="1">
      <alignment vertical="center" wrapText="1"/>
      <protection locked="0"/>
    </xf>
    <xf numFmtId="0" fontId="7" fillId="0" borderId="0" xfId="0" applyFont="1" applyAlignment="1" applyProtection="1">
      <alignment horizontal="left" vertical="center"/>
      <protection locked="0"/>
    </xf>
    <xf numFmtId="0" fontId="8" fillId="0" borderId="28" xfId="3" applyFont="1" applyBorder="1" applyAlignment="1">
      <alignment vertical="center"/>
    </xf>
    <xf numFmtId="0" fontId="10" fillId="0" borderId="29" xfId="5" applyFill="1" applyBorder="1" applyAlignment="1" applyProtection="1">
      <alignment vertical="center"/>
      <protection locked="0"/>
    </xf>
    <xf numFmtId="0" fontId="7" fillId="0" borderId="40" xfId="0" applyFont="1" applyBorder="1" applyAlignment="1" applyProtection="1">
      <alignment vertical="center" wrapText="1"/>
      <protection locked="0"/>
    </xf>
    <xf numFmtId="0" fontId="10" fillId="0" borderId="0" xfId="5" applyFill="1" applyBorder="1" applyAlignment="1" applyProtection="1">
      <alignment horizontal="left" vertical="center"/>
      <protection locked="0"/>
    </xf>
    <xf numFmtId="0" fontId="7" fillId="0" borderId="37" xfId="0" applyFont="1" applyBorder="1" applyAlignment="1" applyProtection="1">
      <alignment horizontal="left" vertical="center" wrapText="1"/>
      <protection locked="0"/>
    </xf>
    <xf numFmtId="0" fontId="10" fillId="0" borderId="6" xfId="5" applyFill="1" applyBorder="1" applyAlignment="1" applyProtection="1">
      <alignment horizontal="left" vertical="center"/>
      <protection locked="0"/>
    </xf>
    <xf numFmtId="0" fontId="7" fillId="0" borderId="32" xfId="0" applyFont="1" applyBorder="1" applyAlignment="1" applyProtection="1">
      <alignment horizontal="left" vertical="center" wrapText="1"/>
      <protection locked="0"/>
    </xf>
    <xf numFmtId="0" fontId="7" fillId="0" borderId="0" xfId="0" applyFont="1" applyAlignment="1" applyProtection="1">
      <alignment vertical="center" wrapText="1"/>
      <protection locked="0"/>
    </xf>
    <xf numFmtId="165" fontId="0" fillId="2" borderId="8" xfId="0" applyNumberFormat="1" applyFill="1" applyBorder="1" applyProtection="1">
      <protection locked="0"/>
    </xf>
    <xf numFmtId="165" fontId="0" fillId="2" borderId="9" xfId="0" applyNumberFormat="1" applyFill="1" applyBorder="1" applyProtection="1">
      <protection locked="0"/>
    </xf>
    <xf numFmtId="0" fontId="4" fillId="0" borderId="0" xfId="0" applyFont="1" applyProtection="1">
      <protection locked="0"/>
    </xf>
    <xf numFmtId="0" fontId="0" fillId="0" borderId="0" xfId="0" applyProtection="1">
      <protection locked="0"/>
    </xf>
    <xf numFmtId="0" fontId="11" fillId="0" borderId="10" xfId="0" applyFont="1" applyBorder="1" applyProtection="1">
      <protection locked="0"/>
    </xf>
    <xf numFmtId="0" fontId="0" fillId="0" borderId="11" xfId="0" applyBorder="1" applyProtection="1">
      <protection locked="0"/>
    </xf>
    <xf numFmtId="0" fontId="0" fillId="0" borderId="12" xfId="0" applyBorder="1" applyProtection="1">
      <protection locked="0"/>
    </xf>
    <xf numFmtId="0" fontId="0" fillId="7" borderId="26" xfId="0" applyFill="1" applyBorder="1" applyProtection="1">
      <protection locked="0"/>
    </xf>
    <xf numFmtId="0" fontId="0" fillId="7" borderId="27" xfId="0" applyFill="1" applyBorder="1" applyProtection="1">
      <protection locked="0"/>
    </xf>
    <xf numFmtId="0" fontId="11" fillId="0" borderId="25" xfId="0" applyFont="1" applyBorder="1" applyProtection="1">
      <protection locked="0"/>
    </xf>
    <xf numFmtId="0" fontId="0" fillId="0" borderId="26" xfId="0" applyBorder="1" applyProtection="1">
      <protection locked="0"/>
    </xf>
    <xf numFmtId="0" fontId="0" fillId="0" borderId="27" xfId="0" applyBorder="1" applyProtection="1">
      <protection locked="0"/>
    </xf>
    <xf numFmtId="0" fontId="13" fillId="0" borderId="0" xfId="0" applyFont="1" applyProtection="1">
      <protection locked="0"/>
    </xf>
    <xf numFmtId="165" fontId="0" fillId="2" borderId="0" xfId="0" applyNumberFormat="1" applyFill="1" applyProtection="1">
      <protection locked="0"/>
    </xf>
    <xf numFmtId="0" fontId="0" fillId="0" borderId="29" xfId="0" applyBorder="1" applyProtection="1">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0" fillId="0" borderId="1" xfId="0" applyBorder="1" applyAlignment="1" applyProtection="1">
      <alignment horizontal="center" vertical="top" wrapText="1"/>
      <protection locked="0"/>
    </xf>
    <xf numFmtId="0" fontId="0" fillId="0" borderId="4" xfId="0" applyBorder="1" applyAlignment="1" applyProtection="1">
      <alignment horizontal="center" vertical="top" wrapText="1"/>
      <protection locked="0"/>
    </xf>
    <xf numFmtId="0" fontId="0" fillId="0" borderId="1" xfId="0" applyBorder="1" applyAlignment="1" applyProtection="1">
      <alignment horizontal="left" vertical="top" wrapText="1"/>
      <protection locked="0"/>
    </xf>
    <xf numFmtId="3" fontId="0" fillId="0" borderId="1" xfId="0" applyNumberFormat="1" applyBorder="1" applyAlignment="1" applyProtection="1">
      <alignment horizontal="center" vertical="top" wrapText="1"/>
      <protection locked="0"/>
    </xf>
    <xf numFmtId="164" fontId="0" fillId="0" borderId="1" xfId="0" applyNumberFormat="1" applyBorder="1" applyAlignment="1" applyProtection="1">
      <alignment horizontal="center" vertical="top" wrapText="1"/>
      <protection locked="0"/>
    </xf>
    <xf numFmtId="0" fontId="0" fillId="0" borderId="1" xfId="0" applyBorder="1" applyAlignment="1" applyProtection="1">
      <alignment horizontal="left" vertical="top"/>
      <protection locked="0"/>
    </xf>
    <xf numFmtId="3" fontId="0" fillId="0" borderId="1" xfId="0" applyNumberFormat="1" applyBorder="1" applyAlignment="1" applyProtection="1">
      <alignment horizontal="center" vertical="top"/>
      <protection locked="0"/>
    </xf>
    <xf numFmtId="164" fontId="0" fillId="0" borderId="1" xfId="0" applyNumberFormat="1" applyBorder="1" applyAlignment="1" applyProtection="1">
      <alignment horizontal="center" vertical="top"/>
      <protection locked="0"/>
    </xf>
    <xf numFmtId="0" fontId="2" fillId="0" borderId="1" xfId="0" applyFont="1" applyBorder="1" applyAlignment="1" applyProtection="1">
      <alignment horizontal="left"/>
      <protection locked="0"/>
    </xf>
    <xf numFmtId="0" fontId="0" fillId="0" borderId="0" xfId="0" applyAlignment="1" applyProtection="1">
      <alignment horizontal="left"/>
      <protection locked="0"/>
    </xf>
    <xf numFmtId="0" fontId="0" fillId="0" borderId="5" xfId="0" applyBorder="1" applyAlignment="1" applyProtection="1">
      <alignment horizontal="left"/>
      <protection locked="0"/>
    </xf>
    <xf numFmtId="0" fontId="0" fillId="0" borderId="6" xfId="0" applyBorder="1" applyProtection="1">
      <protection locked="0"/>
    </xf>
    <xf numFmtId="0" fontId="0" fillId="0" borderId="32" xfId="0" applyBorder="1" applyProtection="1">
      <protection locked="0"/>
    </xf>
    <xf numFmtId="0" fontId="0" fillId="0" borderId="36" xfId="0" applyBorder="1" applyAlignment="1" applyProtection="1">
      <alignment horizontal="left"/>
      <protection locked="0"/>
    </xf>
    <xf numFmtId="0" fontId="0" fillId="0" borderId="37" xfId="0" applyBorder="1" applyProtection="1">
      <protection locked="0"/>
    </xf>
    <xf numFmtId="0" fontId="0" fillId="0" borderId="28" xfId="0" applyBorder="1" applyAlignment="1" applyProtection="1">
      <alignment horizontal="left"/>
      <protection locked="0"/>
    </xf>
    <xf numFmtId="0" fontId="0" fillId="0" borderId="40" xfId="0" applyBorder="1" applyProtection="1">
      <protection locked="0"/>
    </xf>
    <xf numFmtId="0" fontId="2" fillId="0" borderId="1" xfId="0" applyFont="1"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5" xfId="0" applyBorder="1" applyProtection="1">
      <protection locked="0"/>
    </xf>
    <xf numFmtId="0" fontId="0" fillId="0" borderId="36" xfId="0" applyBorder="1" applyProtection="1">
      <protection locked="0"/>
    </xf>
    <xf numFmtId="0" fontId="0" fillId="0" borderId="28" xfId="0" applyBorder="1" applyProtection="1">
      <protection locked="0"/>
    </xf>
    <xf numFmtId="0" fontId="0" fillId="0" borderId="3" xfId="0" applyBorder="1" applyAlignment="1" applyProtection="1">
      <alignment horizontal="center" vertical="top" wrapText="1"/>
      <protection locked="0"/>
    </xf>
    <xf numFmtId="0" fontId="2" fillId="0" borderId="0" xfId="0" applyFont="1" applyAlignment="1" applyProtection="1">
      <alignment horizontal="left"/>
      <protection locked="0"/>
    </xf>
    <xf numFmtId="3"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protection locked="0"/>
    </xf>
    <xf numFmtId="164" fontId="2" fillId="0" borderId="0" xfId="0" applyNumberFormat="1" applyFont="1" applyAlignment="1" applyProtection="1">
      <alignment horizontal="center" vertical="top"/>
      <protection locked="0"/>
    </xf>
    <xf numFmtId="165" fontId="2" fillId="0" borderId="0" xfId="1" applyNumberFormat="1" applyFont="1" applyFill="1" applyBorder="1" applyAlignment="1" applyProtection="1">
      <alignment horizontal="center" vertical="top" wrapText="1"/>
      <protection locked="0"/>
    </xf>
    <xf numFmtId="165" fontId="0" fillId="7" borderId="1" xfId="1" applyNumberFormat="1" applyFont="1" applyFill="1" applyBorder="1" applyAlignment="1" applyProtection="1">
      <alignment horizontal="center" vertical="top" wrapText="1"/>
    </xf>
    <xf numFmtId="165" fontId="2" fillId="7" borderId="1" xfId="1" applyNumberFormat="1" applyFont="1" applyFill="1" applyBorder="1" applyAlignment="1" applyProtection="1">
      <alignment horizontal="center"/>
    </xf>
    <xf numFmtId="165" fontId="2" fillId="7" borderId="1" xfId="1" applyNumberFormat="1" applyFont="1" applyFill="1" applyBorder="1" applyAlignment="1" applyProtection="1">
      <alignment horizontal="center" wrapText="1"/>
    </xf>
    <xf numFmtId="165" fontId="0"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xf>
    <xf numFmtId="165" fontId="2" fillId="7" borderId="1" xfId="1" applyNumberFormat="1" applyFont="1" applyFill="1" applyBorder="1" applyAlignment="1" applyProtection="1">
      <alignment horizontal="center" vertical="top" wrapText="1"/>
    </xf>
    <xf numFmtId="0" fontId="0" fillId="7" borderId="0" xfId="0" applyFill="1" applyProtection="1">
      <protection locked="0"/>
    </xf>
    <xf numFmtId="0" fontId="15" fillId="0" borderId="25" xfId="0" applyFont="1" applyBorder="1" applyProtection="1">
      <protection locked="0"/>
    </xf>
    <xf numFmtId="2" fontId="0" fillId="0" borderId="0" xfId="0" applyNumberFormat="1" applyProtection="1">
      <protection locked="0"/>
    </xf>
    <xf numFmtId="0" fontId="15" fillId="0" borderId="0" xfId="0" applyFont="1" applyProtection="1">
      <protection locked="0"/>
    </xf>
    <xf numFmtId="0" fontId="10" fillId="0" borderId="0" xfId="5" applyProtection="1">
      <protection locked="0"/>
    </xf>
    <xf numFmtId="0" fontId="2" fillId="0" borderId="24" xfId="0" applyFont="1" applyBorder="1" applyProtection="1">
      <protection locked="0"/>
    </xf>
    <xf numFmtId="0" fontId="0" fillId="0" borderId="1" xfId="0" applyBorder="1" applyAlignment="1" applyProtection="1">
      <alignment horizontal="center" wrapText="1"/>
      <protection locked="0"/>
    </xf>
    <xf numFmtId="0" fontId="0" fillId="0" borderId="1" xfId="0" applyBorder="1" applyProtection="1">
      <protection locked="0"/>
    </xf>
    <xf numFmtId="3" fontId="0" fillId="0" borderId="1" xfId="0" applyNumberFormat="1" applyBorder="1" applyAlignment="1" applyProtection="1">
      <alignment horizontal="center" wrapText="1"/>
      <protection locked="0"/>
    </xf>
    <xf numFmtId="166" fontId="0" fillId="0" borderId="1" xfId="2" applyNumberFormat="1" applyFont="1" applyFill="1" applyBorder="1" applyAlignment="1" applyProtection="1">
      <alignment horizontal="center"/>
      <protection locked="0"/>
    </xf>
    <xf numFmtId="0" fontId="0" fillId="7" borderId="1" xfId="0" applyFill="1" applyBorder="1" applyProtection="1">
      <protection locked="0"/>
    </xf>
    <xf numFmtId="0" fontId="0" fillId="0" borderId="10" xfId="0" applyBorder="1"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16" xfId="0" applyBorder="1" applyProtection="1">
      <protection locked="0"/>
    </xf>
    <xf numFmtId="0" fontId="0" fillId="0" borderId="17" xfId="0" applyBorder="1" applyProtection="1">
      <protection locked="0"/>
    </xf>
    <xf numFmtId="49" fontId="6" fillId="7" borderId="0" xfId="0" applyNumberFormat="1" applyFont="1" applyFill="1" applyAlignment="1">
      <alignment horizontal="left"/>
    </xf>
    <xf numFmtId="0" fontId="6" fillId="7" borderId="30" xfId="0" applyFont="1" applyFill="1" applyBorder="1" applyAlignment="1">
      <alignment horizontal="left"/>
    </xf>
    <xf numFmtId="165" fontId="0" fillId="7" borderId="1" xfId="1" applyNumberFormat="1" applyFont="1" applyFill="1" applyBorder="1" applyAlignment="1" applyProtection="1">
      <alignment horizontal="center"/>
    </xf>
    <xf numFmtId="3" fontId="0" fillId="7" borderId="1" xfId="0" applyNumberFormat="1" applyFill="1" applyBorder="1" applyAlignment="1">
      <alignment horizontal="center" wrapText="1"/>
    </xf>
    <xf numFmtId="0" fontId="2" fillId="0" borderId="0" xfId="0" applyFont="1" applyProtection="1">
      <protection locked="0"/>
    </xf>
    <xf numFmtId="0" fontId="13" fillId="0" borderId="1" xfId="0" applyFont="1" applyBorder="1" applyAlignment="1" applyProtection="1">
      <alignment horizontal="left" vertical="top" wrapText="1"/>
      <protection locked="0"/>
    </xf>
    <xf numFmtId="0" fontId="0" fillId="0" borderId="4" xfId="0" applyBorder="1" applyAlignment="1" applyProtection="1">
      <alignment wrapText="1"/>
      <protection locked="0"/>
    </xf>
    <xf numFmtId="0" fontId="6" fillId="7" borderId="0" xfId="0" applyFont="1" applyFill="1" applyAlignment="1">
      <alignment horizontal="left"/>
    </xf>
    <xf numFmtId="0" fontId="2" fillId="0" borderId="0" xfId="0" applyFont="1" applyAlignment="1" applyProtection="1">
      <alignment horizontal="centerContinuous"/>
      <protection locked="0"/>
    </xf>
    <xf numFmtId="0" fontId="0" fillId="0" borderId="0" xfId="0" applyAlignment="1" applyProtection="1">
      <alignment horizontal="centerContinuous"/>
      <protection locked="0"/>
    </xf>
    <xf numFmtId="164" fontId="0" fillId="0" borderId="1" xfId="0" applyNumberFormat="1" applyBorder="1" applyAlignment="1" applyProtection="1">
      <alignment horizontal="center"/>
      <protection locked="0"/>
    </xf>
    <xf numFmtId="165" fontId="0" fillId="0" borderId="1" xfId="1" applyNumberFormat="1" applyFont="1" applyFill="1" applyBorder="1" applyAlignment="1" applyProtection="1">
      <alignment horizontal="center"/>
      <protection locked="0"/>
    </xf>
    <xf numFmtId="0" fontId="0" fillId="0" borderId="1" xfId="0" applyBorder="1" applyAlignment="1" applyProtection="1">
      <alignment wrapText="1"/>
      <protection locked="0"/>
    </xf>
    <xf numFmtId="0" fontId="25" fillId="0" borderId="0" xfId="0" applyFont="1" applyAlignment="1" applyProtection="1">
      <alignment horizontal="left" vertical="center" indent="2"/>
      <protection locked="0"/>
    </xf>
    <xf numFmtId="0" fontId="0" fillId="0" borderId="24" xfId="0" applyBorder="1" applyProtection="1">
      <protection locked="0"/>
    </xf>
    <xf numFmtId="0" fontId="0" fillId="0" borderId="24" xfId="0" applyBorder="1" applyAlignment="1" applyProtection="1">
      <alignment horizontal="center" vertical="center" wrapText="1"/>
      <protection locked="0"/>
    </xf>
    <xf numFmtId="0" fontId="2" fillId="0" borderId="0" xfId="0" applyFont="1" applyAlignment="1">
      <alignment horizontal="centerContinuous"/>
    </xf>
    <xf numFmtId="0" fontId="0" fillId="0" borderId="1" xfId="0" applyBorder="1" applyAlignment="1">
      <alignment horizontal="center" wrapText="1"/>
    </xf>
    <xf numFmtId="164" fontId="0" fillId="7" borderId="1" xfId="0" applyNumberFormat="1" applyFill="1" applyBorder="1" applyAlignment="1">
      <alignment horizontal="center"/>
    </xf>
    <xf numFmtId="0" fontId="0" fillId="0" borderId="0" xfId="0" applyAlignment="1">
      <alignment horizontal="centerContinuous"/>
    </xf>
    <xf numFmtId="0" fontId="0" fillId="0" borderId="24" xfId="0" applyBorder="1" applyAlignment="1">
      <alignment horizontal="center" vertical="center" wrapText="1"/>
    </xf>
    <xf numFmtId="0" fontId="26" fillId="0" borderId="10" xfId="0" applyFont="1" applyBorder="1" applyAlignment="1" applyProtection="1">
      <alignment horizontal="centerContinuous"/>
      <protection locked="0"/>
    </xf>
    <xf numFmtId="0" fontId="0" fillId="0" borderId="11" xfId="0" applyBorder="1" applyAlignment="1" applyProtection="1">
      <alignment horizontal="centerContinuous"/>
      <protection locked="0"/>
    </xf>
    <xf numFmtId="0" fontId="0" fillId="0" borderId="12" xfId="0" applyBorder="1" applyAlignment="1" applyProtection="1">
      <alignment horizontal="centerContinuous"/>
      <protection locked="0"/>
    </xf>
    <xf numFmtId="0" fontId="26" fillId="0" borderId="13" xfId="0" applyFont="1" applyBorder="1" applyProtection="1">
      <protection locked="0"/>
    </xf>
    <xf numFmtId="0" fontId="26" fillId="0" borderId="0" xfId="0" applyFont="1" applyAlignment="1" applyProtection="1">
      <alignment horizontal="right"/>
      <protection locked="0"/>
    </xf>
    <xf numFmtId="0" fontId="26" fillId="0" borderId="14" xfId="0" applyFont="1" applyBorder="1" applyAlignment="1" applyProtection="1">
      <alignment horizontal="centerContinuous"/>
      <protection locked="0"/>
    </xf>
    <xf numFmtId="0" fontId="27" fillId="0" borderId="13" xfId="0" applyFont="1" applyBorder="1" applyProtection="1">
      <protection locked="0"/>
    </xf>
    <xf numFmtId="0" fontId="27" fillId="0" borderId="0" xfId="0" applyFont="1" applyAlignment="1" applyProtection="1">
      <alignment horizontal="right"/>
      <protection locked="0"/>
    </xf>
    <xf numFmtId="0" fontId="0" fillId="0" borderId="31" xfId="0" applyBorder="1" applyProtection="1">
      <protection locked="0"/>
    </xf>
    <xf numFmtId="9" fontId="0" fillId="0" borderId="14" xfId="1" applyFont="1" applyFill="1" applyBorder="1" applyProtection="1"/>
    <xf numFmtId="0" fontId="10" fillId="0" borderId="0" xfId="5" applyFill="1" applyProtection="1">
      <protection locked="0"/>
    </xf>
    <xf numFmtId="0" fontId="1" fillId="0" borderId="0" xfId="0" applyFont="1" applyProtection="1">
      <protection locked="0"/>
    </xf>
    <xf numFmtId="0" fontId="1" fillId="0" borderId="0" xfId="0" applyFont="1" applyAlignment="1" applyProtection="1">
      <alignment vertical="top"/>
      <protection locked="0"/>
    </xf>
    <xf numFmtId="0" fontId="11" fillId="0" borderId="0" xfId="0" applyFont="1" applyProtection="1">
      <protection locked="0"/>
    </xf>
    <xf numFmtId="0" fontId="2" fillId="0" borderId="0" xfId="0" applyFont="1" applyAlignment="1" applyProtection="1">
      <alignment vertical="top"/>
      <protection locked="0"/>
    </xf>
    <xf numFmtId="0" fontId="2" fillId="0" borderId="1" xfId="0" applyFont="1" applyBorder="1" applyAlignment="1" applyProtection="1">
      <alignment horizontal="left" vertical="top" wrapText="1"/>
      <protection locked="0"/>
    </xf>
    <xf numFmtId="0" fontId="1" fillId="0" borderId="1" xfId="0" applyFont="1" applyBorder="1" applyAlignment="1" applyProtection="1">
      <alignment horizontal="left" vertical="top" wrapText="1"/>
      <protection locked="0"/>
    </xf>
    <xf numFmtId="0" fontId="1" fillId="0" borderId="1" xfId="0" applyFont="1" applyBorder="1" applyAlignment="1" applyProtection="1">
      <alignment vertical="top"/>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vertical="top" wrapText="1"/>
      <protection locked="0"/>
    </xf>
    <xf numFmtId="49" fontId="6" fillId="7" borderId="0" xfId="0" applyNumberFormat="1" applyFont="1" applyFill="1"/>
    <xf numFmtId="0" fontId="6" fillId="7" borderId="8" xfId="0" applyFont="1" applyFill="1" applyBorder="1" applyAlignment="1">
      <alignment horizontal="left"/>
    </xf>
    <xf numFmtId="0" fontId="6" fillId="7" borderId="8" xfId="0" applyFont="1" applyFill="1" applyBorder="1" applyAlignment="1">
      <alignment horizontal="right"/>
    </xf>
    <xf numFmtId="0" fontId="17" fillId="0" borderId="0" xfId="0" applyFont="1" applyProtection="1">
      <protection locked="0"/>
    </xf>
    <xf numFmtId="0" fontId="7" fillId="7" borderId="0" xfId="0" applyFont="1" applyFill="1" applyProtection="1">
      <protection locked="0"/>
    </xf>
    <xf numFmtId="0" fontId="9" fillId="7" borderId="0" xfId="0" applyFont="1" applyFill="1" applyAlignment="1" applyProtection="1">
      <alignment horizontal="left"/>
      <protection locked="0"/>
    </xf>
    <xf numFmtId="0" fontId="6" fillId="3" borderId="25" xfId="0" applyFont="1" applyFill="1" applyBorder="1" applyProtection="1">
      <protection locked="0"/>
    </xf>
    <xf numFmtId="0" fontId="6" fillId="3" borderId="26" xfId="0" applyFont="1" applyFill="1" applyBorder="1" applyProtection="1">
      <protection locked="0"/>
    </xf>
    <xf numFmtId="0" fontId="6" fillId="3" borderId="27" xfId="0" applyFont="1" applyFill="1" applyBorder="1" applyProtection="1">
      <protection locked="0"/>
    </xf>
    <xf numFmtId="0" fontId="6" fillId="4" borderId="25" xfId="0" applyFont="1" applyFill="1" applyBorder="1" applyAlignment="1" applyProtection="1">
      <alignment vertical="center" wrapText="1"/>
      <protection locked="0"/>
    </xf>
    <xf numFmtId="0" fontId="7" fillId="4" borderId="26" xfId="0" applyFont="1" applyFill="1" applyBorder="1" applyAlignment="1" applyProtection="1">
      <alignment vertical="center" wrapText="1"/>
      <protection locked="0"/>
    </xf>
    <xf numFmtId="0" fontId="7" fillId="4" borderId="27" xfId="0" applyFont="1" applyFill="1" applyBorder="1" applyAlignment="1" applyProtection="1">
      <alignment vertical="center" wrapText="1"/>
      <protection locked="0"/>
    </xf>
    <xf numFmtId="49" fontId="7" fillId="0" borderId="24" xfId="0" applyNumberFormat="1" applyFont="1" applyBorder="1" applyAlignment="1" applyProtection="1">
      <alignment horizontal="right" vertical="top"/>
      <protection locked="0"/>
    </xf>
    <xf numFmtId="0" fontId="7" fillId="0" borderId="5" xfId="0" applyFont="1" applyBorder="1" applyAlignment="1" applyProtection="1">
      <alignment horizontal="left" vertical="top" indent="1"/>
      <protection locked="0"/>
    </xf>
    <xf numFmtId="0" fontId="7" fillId="0" borderId="32" xfId="0" applyFont="1" applyBorder="1" applyAlignment="1" applyProtection="1">
      <alignment horizontal="left" vertical="top" indent="1"/>
      <protection locked="0"/>
    </xf>
    <xf numFmtId="49" fontId="7" fillId="0" borderId="35" xfId="0" applyNumberFormat="1" applyFont="1" applyBorder="1" applyAlignment="1" applyProtection="1">
      <alignment horizontal="right" vertical="top"/>
      <protection locked="0"/>
    </xf>
    <xf numFmtId="0" fontId="7" fillId="0" borderId="36" xfId="0" applyFont="1" applyBorder="1" applyAlignment="1" applyProtection="1">
      <alignment vertical="top"/>
      <protection locked="0"/>
    </xf>
    <xf numFmtId="0" fontId="7" fillId="0" borderId="37" xfId="0" applyFont="1" applyBorder="1" applyAlignment="1" applyProtection="1">
      <alignment horizontal="left" vertical="top" indent="1"/>
      <protection locked="0"/>
    </xf>
    <xf numFmtId="49" fontId="7" fillId="2" borderId="39" xfId="0" applyNumberFormat="1" applyFont="1" applyFill="1" applyBorder="1" applyAlignment="1" applyProtection="1">
      <alignment horizontal="right" vertical="top"/>
      <protection locked="0"/>
    </xf>
    <xf numFmtId="2" fontId="7" fillId="2" borderId="28" xfId="0" applyNumberFormat="1" applyFont="1" applyFill="1" applyBorder="1" applyAlignment="1" applyProtection="1">
      <alignment horizontal="right" vertical="top"/>
      <protection locked="0"/>
    </xf>
    <xf numFmtId="0" fontId="7" fillId="2" borderId="40" xfId="0" applyFont="1" applyFill="1" applyBorder="1" applyAlignment="1" applyProtection="1">
      <alignment horizontal="left" vertical="top" indent="1"/>
      <protection locked="0"/>
    </xf>
    <xf numFmtId="0" fontId="7" fillId="0" borderId="36" xfId="0" applyFont="1" applyBorder="1" applyAlignment="1" applyProtection="1">
      <alignment horizontal="left" vertical="top" indent="1"/>
      <protection locked="0"/>
    </xf>
    <xf numFmtId="0" fontId="7" fillId="0" borderId="36" xfId="0" quotePrefix="1" applyFont="1" applyBorder="1" applyAlignment="1" applyProtection="1">
      <alignment horizontal="right" vertical="top"/>
      <protection locked="0"/>
    </xf>
    <xf numFmtId="0" fontId="7" fillId="0" borderId="37" xfId="0" applyFont="1" applyBorder="1" applyAlignment="1" applyProtection="1">
      <alignment horizontal="left" vertical="top" wrapText="1" indent="1"/>
      <protection locked="0"/>
    </xf>
    <xf numFmtId="38" fontId="7" fillId="7" borderId="38" xfId="6" applyNumberFormat="1" applyFont="1" applyFill="1" applyBorder="1" applyAlignment="1" applyProtection="1">
      <alignment horizontal="right" vertical="top"/>
      <protection locked="0"/>
    </xf>
    <xf numFmtId="0" fontId="7" fillId="2" borderId="28" xfId="0" applyFont="1" applyFill="1" applyBorder="1" applyAlignment="1" applyProtection="1">
      <alignment vertical="top"/>
      <protection locked="0"/>
    </xf>
    <xf numFmtId="0" fontId="7" fillId="2" borderId="40" xfId="0" applyFont="1" applyFill="1" applyBorder="1" applyAlignment="1" applyProtection="1">
      <alignment horizontal="left" vertical="top" wrapText="1" indent="1"/>
      <protection locked="0"/>
    </xf>
    <xf numFmtId="0" fontId="7" fillId="0" borderId="32" xfId="0" applyFont="1" applyBorder="1" applyAlignment="1" applyProtection="1">
      <alignment vertical="top"/>
      <protection locked="0"/>
    </xf>
    <xf numFmtId="0" fontId="1" fillId="0" borderId="0" xfId="0" applyFont="1" applyAlignment="1" applyProtection="1">
      <alignment vertical="center" wrapText="1"/>
      <protection locked="0"/>
    </xf>
    <xf numFmtId="0" fontId="21" fillId="2" borderId="39" xfId="0" applyFont="1" applyFill="1" applyBorder="1" applyAlignment="1" applyProtection="1">
      <alignment vertical="top"/>
      <protection locked="0"/>
    </xf>
    <xf numFmtId="0" fontId="7" fillId="2" borderId="28" xfId="0" applyFont="1" applyFill="1" applyBorder="1" applyAlignment="1" applyProtection="1">
      <alignment horizontal="left" vertical="top"/>
      <protection locked="0"/>
    </xf>
    <xf numFmtId="0" fontId="7" fillId="2" borderId="40" xfId="0" applyFont="1" applyFill="1" applyBorder="1" applyAlignment="1" applyProtection="1">
      <alignment vertical="top"/>
      <protection locked="0"/>
    </xf>
    <xf numFmtId="0" fontId="7" fillId="0" borderId="0" xfId="0" applyFont="1" applyAlignment="1" applyProtection="1">
      <alignment horizontal="left" vertical="top" indent="1"/>
      <protection locked="0"/>
    </xf>
    <xf numFmtId="0" fontId="7" fillId="2" borderId="29" xfId="0" applyFont="1" applyFill="1" applyBorder="1" applyAlignment="1" applyProtection="1">
      <alignment horizontal="left" vertical="top" wrapText="1" indent="1"/>
      <protection locked="0"/>
    </xf>
    <xf numFmtId="49" fontId="7" fillId="0" borderId="36" xfId="0" applyNumberFormat="1" applyFont="1" applyBorder="1" applyAlignment="1" applyProtection="1">
      <alignment horizontal="right" vertical="top"/>
      <protection locked="0"/>
    </xf>
    <xf numFmtId="0" fontId="7" fillId="2" borderId="36" xfId="0" applyFont="1" applyFill="1" applyBorder="1" applyAlignment="1" applyProtection="1">
      <alignment vertical="top"/>
      <protection locked="0"/>
    </xf>
    <xf numFmtId="0" fontId="7" fillId="2" borderId="37" xfId="0" applyFont="1" applyFill="1" applyBorder="1" applyAlignment="1" applyProtection="1">
      <alignment horizontal="left" vertical="top" indent="1"/>
      <protection locked="0"/>
    </xf>
    <xf numFmtId="49" fontId="7" fillId="2" borderId="5" xfId="0" applyNumberFormat="1" applyFont="1" applyFill="1" applyBorder="1" applyAlignment="1" applyProtection="1">
      <alignment horizontal="right" vertical="top"/>
      <protection locked="0"/>
    </xf>
    <xf numFmtId="0" fontId="7" fillId="2" borderId="5" xfId="0" applyFont="1" applyFill="1" applyBorder="1" applyAlignment="1" applyProtection="1">
      <alignment horizontal="left" vertical="top" indent="1"/>
      <protection locked="0"/>
    </xf>
    <xf numFmtId="0" fontId="7" fillId="2" borderId="32" xfId="0" applyFont="1" applyFill="1" applyBorder="1" applyAlignment="1" applyProtection="1">
      <alignment vertical="top"/>
      <protection locked="0"/>
    </xf>
    <xf numFmtId="49" fontId="7" fillId="0" borderId="39" xfId="0" applyNumberFormat="1" applyFont="1" applyBorder="1" applyAlignment="1" applyProtection="1">
      <alignment horizontal="right" vertical="top"/>
      <protection locked="0"/>
    </xf>
    <xf numFmtId="0" fontId="7" fillId="0" borderId="28" xfId="0" applyFont="1" applyBorder="1" applyAlignment="1" applyProtection="1">
      <alignment vertical="top"/>
      <protection locked="0"/>
    </xf>
    <xf numFmtId="0" fontId="7" fillId="0" borderId="40" xfId="0" applyFont="1" applyBorder="1" applyAlignment="1" applyProtection="1">
      <alignment horizontal="left" vertical="top" indent="1"/>
      <protection locked="0"/>
    </xf>
    <xf numFmtId="49" fontId="6" fillId="7" borderId="8" xfId="0" applyNumberFormat="1" applyFont="1" applyFill="1" applyBorder="1" applyAlignment="1">
      <alignment horizontal="right"/>
    </xf>
    <xf numFmtId="49" fontId="6" fillId="7" borderId="26" xfId="0" applyNumberFormat="1" applyFont="1" applyFill="1" applyBorder="1" applyAlignment="1">
      <alignment horizontal="right"/>
    </xf>
    <xf numFmtId="49" fontId="6" fillId="7" borderId="27" xfId="0" applyNumberFormat="1" applyFont="1" applyFill="1" applyBorder="1" applyAlignment="1">
      <alignment horizontal="right"/>
    </xf>
    <xf numFmtId="0" fontId="7" fillId="0" borderId="34" xfId="0" applyFont="1" applyBorder="1" applyAlignment="1" applyProtection="1">
      <alignment horizontal="left" vertical="top" indent="1"/>
      <protection locked="0"/>
    </xf>
    <xf numFmtId="0" fontId="6" fillId="0" borderId="0" xfId="3" applyFont="1" applyAlignment="1" applyProtection="1">
      <alignment horizontal="left"/>
      <protection locked="0"/>
    </xf>
    <xf numFmtId="0" fontId="1" fillId="0" borderId="0" xfId="3" applyFont="1" applyProtection="1">
      <protection locked="0"/>
    </xf>
    <xf numFmtId="0" fontId="6" fillId="0" borderId="0" xfId="3" applyFont="1" applyAlignment="1" applyProtection="1">
      <alignment horizontal="center"/>
      <protection locked="0"/>
    </xf>
    <xf numFmtId="0" fontId="22" fillId="0" borderId="0" xfId="3" applyFont="1" applyAlignment="1" applyProtection="1">
      <alignment horizontal="left"/>
      <protection locked="0"/>
    </xf>
    <xf numFmtId="0" fontId="22" fillId="0" borderId="0" xfId="3" applyFont="1" applyAlignment="1" applyProtection="1">
      <alignment horizontal="center"/>
      <protection locked="0"/>
    </xf>
    <xf numFmtId="0" fontId="22" fillId="0" borderId="0" xfId="3" applyFont="1" applyProtection="1">
      <protection locked="0"/>
    </xf>
    <xf numFmtId="0" fontId="23" fillId="0" borderId="0" xfId="3" applyFont="1" applyAlignment="1" applyProtection="1">
      <alignment horizontal="center"/>
      <protection locked="0"/>
    </xf>
    <xf numFmtId="0" fontId="2" fillId="0" borderId="0" xfId="3" applyFont="1" applyProtection="1">
      <protection locked="0"/>
    </xf>
    <xf numFmtId="0" fontId="2" fillId="0" borderId="2" xfId="3" applyFont="1" applyBorder="1" applyAlignment="1" applyProtection="1">
      <alignment horizontal="left"/>
      <protection locked="0"/>
    </xf>
    <xf numFmtId="0" fontId="2" fillId="0" borderId="3" xfId="3" applyFont="1" applyBorder="1" applyAlignment="1" applyProtection="1">
      <alignment horizontal="left"/>
      <protection locked="0"/>
    </xf>
    <xf numFmtId="0" fontId="2" fillId="0" borderId="4" xfId="3" applyFont="1" applyBorder="1" applyAlignment="1" applyProtection="1">
      <alignment horizontal="left"/>
      <protection locked="0"/>
    </xf>
    <xf numFmtId="0" fontId="2" fillId="0" borderId="1" xfId="3" applyFont="1" applyBorder="1" applyAlignment="1" applyProtection="1">
      <alignment horizontal="left" wrapText="1"/>
      <protection locked="0"/>
    </xf>
    <xf numFmtId="0" fontId="2" fillId="0" borderId="1" xfId="3" applyFont="1" applyBorder="1" applyAlignment="1" applyProtection="1">
      <alignment horizontal="right" wrapText="1"/>
      <protection locked="0"/>
    </xf>
    <xf numFmtId="0" fontId="2" fillId="0" borderId="1" xfId="3" applyFont="1" applyBorder="1" applyAlignment="1" applyProtection="1">
      <alignment wrapText="1"/>
      <protection locked="0"/>
    </xf>
    <xf numFmtId="0" fontId="2" fillId="0" borderId="1" xfId="3" applyFont="1" applyBorder="1" applyProtection="1">
      <protection locked="0"/>
    </xf>
    <xf numFmtId="0" fontId="1" fillId="0" borderId="0" xfId="3" applyFont="1" applyAlignment="1" applyProtection="1">
      <alignment wrapText="1"/>
      <protection locked="0"/>
    </xf>
    <xf numFmtId="164" fontId="1" fillId="0" borderId="0" xfId="3" applyNumberFormat="1" applyFont="1" applyAlignment="1" applyProtection="1">
      <alignment horizontal="center"/>
      <protection locked="0"/>
    </xf>
    <xf numFmtId="9" fontId="1" fillId="0" borderId="0" xfId="3" applyNumberFormat="1" applyFont="1" applyAlignment="1" applyProtection="1">
      <alignment horizontal="center"/>
      <protection locked="0"/>
    </xf>
    <xf numFmtId="49" fontId="6" fillId="0" borderId="0" xfId="3" applyNumberFormat="1" applyFont="1" applyAlignment="1" applyProtection="1">
      <alignment horizontal="left"/>
      <protection locked="0"/>
    </xf>
    <xf numFmtId="0" fontId="1" fillId="0" borderId="0" xfId="3" applyFont="1" applyAlignment="1" applyProtection="1">
      <alignment horizontal="center"/>
      <protection locked="0"/>
    </xf>
    <xf numFmtId="0" fontId="2" fillId="7" borderId="0" xfId="3" applyFont="1" applyFill="1"/>
    <xf numFmtId="0" fontId="2" fillId="7" borderId="1" xfId="3" applyFont="1" applyFill="1" applyBorder="1" applyAlignment="1">
      <alignment horizontal="right" wrapText="1"/>
    </xf>
    <xf numFmtId="165" fontId="1" fillId="7" borderId="1" xfId="8" applyNumberFormat="1" applyFont="1" applyFill="1" applyBorder="1" applyAlignment="1" applyProtection="1">
      <alignment horizontal="right"/>
    </xf>
    <xf numFmtId="8" fontId="1" fillId="7" borderId="1" xfId="3" applyNumberFormat="1" applyFont="1" applyFill="1" applyBorder="1" applyAlignment="1">
      <alignment horizontal="right"/>
    </xf>
    <xf numFmtId="1" fontId="6" fillId="7" borderId="1" xfId="3" applyNumberFormat="1" applyFont="1" applyFill="1" applyBorder="1" applyAlignment="1">
      <alignment horizontal="right"/>
    </xf>
    <xf numFmtId="0" fontId="23" fillId="0" borderId="0" xfId="3" applyFont="1" applyProtection="1">
      <protection locked="0"/>
    </xf>
    <xf numFmtId="49" fontId="1" fillId="0" borderId="0" xfId="3" applyNumberFormat="1" applyFont="1" applyProtection="1">
      <protection locked="0"/>
    </xf>
    <xf numFmtId="0" fontId="2" fillId="0" borderId="3" xfId="3" applyFont="1" applyBorder="1" applyProtection="1">
      <protection locked="0"/>
    </xf>
    <xf numFmtId="164" fontId="1" fillId="0" borderId="0" xfId="3" applyNumberFormat="1" applyFont="1" applyAlignment="1" applyProtection="1">
      <alignment horizontal="right"/>
      <protection locked="0"/>
    </xf>
    <xf numFmtId="165" fontId="1" fillId="0" borderId="0" xfId="8" applyNumberFormat="1" applyFont="1" applyBorder="1" applyAlignment="1" applyProtection="1">
      <alignment horizontal="right"/>
      <protection locked="0"/>
    </xf>
    <xf numFmtId="49" fontId="6" fillId="0" borderId="1" xfId="3" applyNumberFormat="1" applyFont="1" applyBorder="1" applyAlignment="1" applyProtection="1">
      <alignment horizontal="right" wrapText="1"/>
      <protection locked="0"/>
    </xf>
    <xf numFmtId="0" fontId="1" fillId="0" borderId="0" xfId="3" applyFont="1" applyAlignment="1" applyProtection="1">
      <alignment vertical="top" wrapText="1"/>
      <protection locked="0"/>
    </xf>
    <xf numFmtId="0" fontId="2" fillId="0" borderId="2" xfId="3" applyFont="1" applyBorder="1"/>
    <xf numFmtId="164" fontId="1" fillId="7" borderId="1" xfId="9" applyNumberFormat="1" applyFont="1" applyFill="1" applyBorder="1" applyAlignment="1" applyProtection="1">
      <alignment horizontal="right"/>
    </xf>
    <xf numFmtId="0" fontId="2" fillId="7" borderId="1" xfId="9" applyNumberFormat="1" applyFont="1" applyFill="1" applyBorder="1" applyAlignment="1" applyProtection="1">
      <alignment horizontal="right"/>
    </xf>
    <xf numFmtId="49" fontId="6" fillId="7" borderId="1" xfId="3" applyNumberFormat="1" applyFont="1" applyFill="1" applyBorder="1" applyAlignment="1">
      <alignment horizontal="right"/>
    </xf>
    <xf numFmtId="0" fontId="2" fillId="0" borderId="1" xfId="3" applyFont="1" applyBorder="1" applyAlignment="1">
      <alignment wrapText="1"/>
    </xf>
    <xf numFmtId="164" fontId="1" fillId="7" borderId="1" xfId="9" applyNumberFormat="1" applyFont="1" applyFill="1" applyBorder="1" applyProtection="1"/>
    <xf numFmtId="8" fontId="1" fillId="7" borderId="1" xfId="9" applyNumberFormat="1" applyFont="1" applyFill="1" applyBorder="1" applyProtection="1"/>
    <xf numFmtId="164" fontId="1" fillId="7" borderId="1" xfId="3" applyNumberFormat="1" applyFont="1" applyFill="1" applyBorder="1"/>
    <xf numFmtId="164" fontId="1" fillId="0" borderId="1" xfId="9" applyNumberFormat="1" applyFont="1" applyFill="1" applyBorder="1" applyProtection="1">
      <protection locked="0"/>
    </xf>
    <xf numFmtId="164" fontId="1" fillId="0" borderId="0" xfId="3" applyNumberFormat="1" applyFont="1" applyProtection="1">
      <protection locked="0"/>
    </xf>
    <xf numFmtId="0" fontId="2" fillId="0" borderId="0" xfId="3" applyFont="1" applyAlignment="1" applyProtection="1">
      <alignment wrapText="1"/>
      <protection locked="0"/>
    </xf>
    <xf numFmtId="164" fontId="1" fillId="0" borderId="0" xfId="9" applyNumberFormat="1" applyFont="1" applyFill="1" applyBorder="1" applyProtection="1">
      <protection locked="0"/>
    </xf>
    <xf numFmtId="164" fontId="1" fillId="0" borderId="0" xfId="10" applyNumberFormat="1" applyFont="1" applyProtection="1">
      <protection locked="0"/>
    </xf>
    <xf numFmtId="44" fontId="1" fillId="0" borderId="0" xfId="3" applyNumberFormat="1" applyFont="1" applyProtection="1">
      <protection locked="0"/>
    </xf>
    <xf numFmtId="0" fontId="6" fillId="0" borderId="0" xfId="3" applyFont="1" applyAlignment="1" applyProtection="1">
      <alignment horizontal="right"/>
      <protection locked="0"/>
    </xf>
    <xf numFmtId="0" fontId="23" fillId="0" borderId="0" xfId="3" applyFont="1" applyAlignment="1" applyProtection="1">
      <alignment horizontal="right"/>
      <protection locked="0"/>
    </xf>
    <xf numFmtId="0" fontId="2" fillId="0" borderId="1" xfId="3" applyFont="1" applyBorder="1" applyAlignment="1" applyProtection="1">
      <alignment horizontal="left"/>
      <protection locked="0"/>
    </xf>
    <xf numFmtId="0" fontId="1" fillId="0" borderId="1" xfId="3" applyFont="1" applyBorder="1" applyAlignment="1" applyProtection="1">
      <alignment horizontal="left"/>
      <protection locked="0"/>
    </xf>
    <xf numFmtId="165" fontId="1" fillId="7" borderId="1" xfId="8" applyNumberFormat="1" applyFont="1" applyFill="1" applyBorder="1" applyProtection="1"/>
    <xf numFmtId="0" fontId="2" fillId="0" borderId="10" xfId="3" applyFont="1" applyBorder="1" applyAlignment="1" applyProtection="1">
      <alignment horizontal="left"/>
      <protection locked="0"/>
    </xf>
    <xf numFmtId="0" fontId="2" fillId="0" borderId="11" xfId="3" applyFont="1" applyBorder="1" applyAlignment="1" applyProtection="1">
      <alignment horizontal="left"/>
      <protection locked="0"/>
    </xf>
    <xf numFmtId="0" fontId="2" fillId="0" borderId="12" xfId="3" applyFont="1" applyBorder="1" applyAlignment="1" applyProtection="1">
      <alignment horizontal="left"/>
      <protection locked="0"/>
    </xf>
    <xf numFmtId="0" fontId="16" fillId="0" borderId="13" xfId="3" applyFont="1" applyBorder="1" applyAlignment="1" applyProtection="1">
      <alignment horizontal="left" vertical="center" wrapText="1"/>
      <protection locked="0"/>
    </xf>
    <xf numFmtId="0" fontId="2" fillId="0" borderId="14" xfId="3" applyFont="1" applyBorder="1" applyAlignment="1" applyProtection="1">
      <alignment wrapText="1"/>
      <protection locked="0"/>
    </xf>
    <xf numFmtId="0" fontId="2" fillId="0" borderId="23" xfId="3" applyFont="1" applyBorder="1" applyProtection="1">
      <protection locked="0"/>
    </xf>
    <xf numFmtId="0" fontId="2" fillId="0" borderId="2" xfId="3" applyFont="1" applyBorder="1" applyAlignment="1" applyProtection="1">
      <alignment horizontal="centerContinuous" vertical="center" wrapText="1"/>
      <protection locked="0"/>
    </xf>
    <xf numFmtId="0" fontId="2" fillId="0" borderId="3" xfId="3" applyFont="1" applyBorder="1" applyAlignment="1" applyProtection="1">
      <alignment horizontal="centerContinuous" vertical="center"/>
      <protection locked="0"/>
    </xf>
    <xf numFmtId="0" fontId="1" fillId="0" borderId="3" xfId="3" applyFont="1" applyBorder="1" applyAlignment="1" applyProtection="1">
      <alignment horizontal="centerContinuous" vertical="center" wrapText="1"/>
      <protection locked="0"/>
    </xf>
    <xf numFmtId="0" fontId="1" fillId="0" borderId="48" xfId="3" applyFont="1" applyBorder="1" applyAlignment="1" applyProtection="1">
      <alignment horizontal="centerContinuous" vertical="center" wrapText="1"/>
      <protection locked="0"/>
    </xf>
    <xf numFmtId="0" fontId="1" fillId="0" borderId="49" xfId="3" applyFont="1" applyBorder="1" applyAlignment="1" applyProtection="1">
      <alignment vertical="center"/>
      <protection locked="0"/>
    </xf>
    <xf numFmtId="0" fontId="2" fillId="0" borderId="1" xfId="3" applyFont="1" applyBorder="1" applyAlignment="1" applyProtection="1">
      <alignment horizontal="center" vertical="center" wrapText="1"/>
      <protection locked="0"/>
    </xf>
    <xf numFmtId="0" fontId="2" fillId="0" borderId="19" xfId="3" applyFont="1" applyBorder="1" applyAlignment="1" applyProtection="1">
      <alignment horizontal="center" vertical="center" wrapText="1"/>
      <protection locked="0"/>
    </xf>
    <xf numFmtId="0" fontId="1" fillId="0" borderId="18" xfId="3" applyFont="1" applyBorder="1" applyAlignment="1" applyProtection="1">
      <alignment vertical="center" wrapText="1"/>
      <protection locked="0"/>
    </xf>
    <xf numFmtId="0" fontId="16" fillId="0" borderId="20" xfId="3" applyFont="1" applyBorder="1" applyAlignment="1" applyProtection="1">
      <alignment horizontal="left" vertical="center" wrapText="1"/>
      <protection locked="0"/>
    </xf>
    <xf numFmtId="0" fontId="2" fillId="0" borderId="21" xfId="3" applyFont="1" applyBorder="1" applyAlignment="1" applyProtection="1">
      <alignment horizontal="center" vertical="center" wrapText="1"/>
      <protection locked="0"/>
    </xf>
    <xf numFmtId="0" fontId="2" fillId="0" borderId="22" xfId="3" applyFont="1" applyBorder="1" applyAlignment="1" applyProtection="1">
      <alignment horizontal="center" vertical="center" wrapText="1"/>
      <protection locked="0"/>
    </xf>
    <xf numFmtId="0" fontId="17" fillId="0" borderId="0" xfId="0" applyFont="1" applyAlignment="1" applyProtection="1">
      <alignment horizontal="center"/>
      <protection locked="0"/>
    </xf>
    <xf numFmtId="0" fontId="9" fillId="7" borderId="0" xfId="0" applyFont="1" applyFill="1" applyProtection="1">
      <protection locked="0"/>
    </xf>
    <xf numFmtId="49" fontId="9" fillId="0" borderId="24" xfId="0" applyNumberFormat="1" applyFont="1" applyBorder="1" applyAlignment="1" applyProtection="1">
      <alignment horizontal="right" vertical="top"/>
      <protection locked="0"/>
    </xf>
    <xf numFmtId="49" fontId="9" fillId="0" borderId="35" xfId="0" applyNumberFormat="1" applyFont="1" applyBorder="1" applyAlignment="1" applyProtection="1">
      <alignment horizontal="right" vertical="top"/>
      <protection locked="0"/>
    </xf>
    <xf numFmtId="49" fontId="9" fillId="2" borderId="39" xfId="0" applyNumberFormat="1" applyFont="1" applyFill="1" applyBorder="1" applyAlignment="1" applyProtection="1">
      <alignment horizontal="right" vertical="top"/>
      <protection locked="0"/>
    </xf>
    <xf numFmtId="0" fontId="19" fillId="2" borderId="39" xfId="0" applyFont="1" applyFill="1" applyBorder="1" applyAlignment="1" applyProtection="1">
      <alignment vertical="top"/>
      <protection locked="0"/>
    </xf>
    <xf numFmtId="49" fontId="9" fillId="0" borderId="36" xfId="0" applyNumberFormat="1" applyFont="1" applyBorder="1" applyAlignment="1" applyProtection="1">
      <alignment horizontal="right" vertical="top"/>
      <protection locked="0"/>
    </xf>
    <xf numFmtId="0" fontId="9" fillId="0" borderId="36" xfId="0" applyFont="1" applyBorder="1" applyAlignment="1" applyProtection="1">
      <alignment vertical="top"/>
      <protection locked="0"/>
    </xf>
    <xf numFmtId="0" fontId="9" fillId="2" borderId="36" xfId="0" applyFont="1" applyFill="1" applyBorder="1" applyAlignment="1" applyProtection="1">
      <alignment vertical="top"/>
      <protection locked="0"/>
    </xf>
    <xf numFmtId="49" fontId="9" fillId="2" borderId="5" xfId="0" applyNumberFormat="1" applyFont="1" applyFill="1" applyBorder="1" applyAlignment="1" applyProtection="1">
      <alignment horizontal="right" vertical="top"/>
      <protection locked="0"/>
    </xf>
    <xf numFmtId="49" fontId="9" fillId="0" borderId="39" xfId="0" applyNumberFormat="1" applyFont="1" applyBorder="1" applyAlignment="1" applyProtection="1">
      <alignment horizontal="right" vertical="top"/>
      <protection locked="0"/>
    </xf>
    <xf numFmtId="0" fontId="22" fillId="0" borderId="0" xfId="3" applyFont="1" applyAlignment="1" applyProtection="1">
      <alignment horizontal="right"/>
      <protection locked="0"/>
    </xf>
    <xf numFmtId="7" fontId="1" fillId="0" borderId="1" xfId="10" applyNumberFormat="1" applyFont="1" applyBorder="1" applyProtection="1">
      <protection locked="0"/>
    </xf>
    <xf numFmtId="165" fontId="1" fillId="0" borderId="1" xfId="8" applyNumberFormat="1" applyFont="1" applyBorder="1" applyProtection="1">
      <protection locked="0"/>
    </xf>
    <xf numFmtId="0" fontId="2" fillId="2" borderId="1" xfId="3" applyFont="1" applyFill="1" applyBorder="1" applyAlignment="1" applyProtection="1">
      <alignment wrapText="1"/>
      <protection locked="0"/>
    </xf>
    <xf numFmtId="165" fontId="1" fillId="6" borderId="1" xfId="8" applyNumberFormat="1" applyFont="1" applyFill="1" applyBorder="1" applyProtection="1">
      <protection locked="0"/>
    </xf>
    <xf numFmtId="7" fontId="1" fillId="0" borderId="0" xfId="3" applyNumberFormat="1" applyFont="1" applyProtection="1">
      <protection locked="0"/>
    </xf>
    <xf numFmtId="166" fontId="0" fillId="6" borderId="1" xfId="2" applyNumberFormat="1" applyFont="1" applyFill="1" applyBorder="1" applyAlignment="1" applyProtection="1">
      <alignment horizontal="center"/>
      <protection locked="0"/>
    </xf>
    <xf numFmtId="49" fontId="0" fillId="7" borderId="25" xfId="0" applyNumberFormat="1" applyFill="1" applyBorder="1"/>
    <xf numFmtId="0" fontId="0" fillId="7" borderId="8" xfId="0" applyFill="1" applyBorder="1"/>
    <xf numFmtId="0" fontId="0" fillId="7" borderId="30" xfId="0" applyFill="1" applyBorder="1"/>
    <xf numFmtId="3" fontId="0" fillId="7" borderId="1" xfId="0" applyNumberFormat="1" applyFill="1" applyBorder="1" applyAlignment="1">
      <alignment horizontal="center" vertical="top" wrapText="1"/>
    </xf>
    <xf numFmtId="3" fontId="0" fillId="7" borderId="1" xfId="0" applyNumberFormat="1" applyFill="1" applyBorder="1" applyAlignment="1">
      <alignment horizontal="center" vertical="top"/>
    </xf>
    <xf numFmtId="3" fontId="2" fillId="7" borderId="1" xfId="0" applyNumberFormat="1" applyFont="1" applyFill="1" applyBorder="1" applyAlignment="1">
      <alignment horizontal="center"/>
    </xf>
    <xf numFmtId="164" fontId="2" fillId="7" borderId="1" xfId="0" applyNumberFormat="1" applyFont="1" applyFill="1" applyBorder="1" applyAlignment="1">
      <alignment horizontal="center"/>
    </xf>
    <xf numFmtId="3" fontId="2" fillId="7" borderId="1" xfId="0" applyNumberFormat="1" applyFont="1" applyFill="1" applyBorder="1" applyAlignment="1">
      <alignment horizontal="center" vertical="top"/>
    </xf>
    <xf numFmtId="164" fontId="2" fillId="7" borderId="1" xfId="0" applyNumberFormat="1" applyFont="1" applyFill="1" applyBorder="1" applyAlignment="1">
      <alignment horizontal="center" vertical="top"/>
    </xf>
  </cellXfs>
  <cellStyles count="11">
    <cellStyle name="Comma" xfId="2" builtinId="3"/>
    <cellStyle name="Comma 2" xfId="10" xr:uid="{E8C1195E-C06D-46AB-85B9-8E7B2C2E9538}"/>
    <cellStyle name="Currency 2" xfId="9" xr:uid="{89152B42-C777-4AA0-8319-531B21020B63}"/>
    <cellStyle name="Currency 3" xfId="6" xr:uid="{2060B516-4D64-42EC-AEE3-C0AE3A47FEE2}"/>
    <cellStyle name="Hyperlink" xfId="5" builtinId="8"/>
    <cellStyle name="Normal" xfId="0" builtinId="0"/>
    <cellStyle name="Normal 2" xfId="3" xr:uid="{62B6E0D3-223E-4EA2-B207-863A8E8EE95D}"/>
    <cellStyle name="Normal 2 2" xfId="7" xr:uid="{7825FDF8-7CCD-4512-8763-27EA5A71F1E9}"/>
    <cellStyle name="Normal_cover 10'01" xfId="4" xr:uid="{BFD4234E-6550-4A3E-B80B-1055F95F4502}"/>
    <cellStyle name="Percent" xfId="1" builtinId="5"/>
    <cellStyle name="Percent 2" xfId="8" xr:uid="{8FAB8ADB-F104-4D74-907C-D6251A095E23}"/>
  </cellStyles>
  <dxfs count="8">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
      <font>
        <condense val="0"/>
        <extend val="0"/>
        <color rgb="FF9C0006"/>
      </font>
    </dxf>
  </dxfs>
  <tableStyles count="0" defaultTableStyle="TableStyleMedium2" defaultPivotStyle="PivotStyleLight16"/>
  <colors>
    <mruColors>
      <color rgb="FF99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982980</xdr:colOff>
          <xdr:row>10</xdr:row>
          <xdr:rowOff>0</xdr:rowOff>
        </xdr:from>
        <xdr:to>
          <xdr:col>0</xdr:col>
          <xdr:colOff>1363980</xdr:colOff>
          <xdr:row>11</xdr:row>
          <xdr:rowOff>38100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18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1744980</xdr:colOff>
          <xdr:row>10</xdr:row>
          <xdr:rowOff>30480</xdr:rowOff>
        </xdr:from>
        <xdr:to>
          <xdr:col>0</xdr:col>
          <xdr:colOff>2202180</xdr:colOff>
          <xdr:row>11</xdr:row>
          <xdr:rowOff>30480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18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ame@companyname.com"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board.coveredca.com/meetings/2016/4-07/2017%20QHP%20Issuer%20Contract_Attachment%207__Individual_4-6-2016_CLEAN.pdf"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380F-5AD7-47DF-A7AA-8C7D6B2EFA67}">
  <sheetPr>
    <tabColor theme="9"/>
  </sheetPr>
  <dimension ref="A1:H54"/>
  <sheetViews>
    <sheetView showGridLines="0" showZeros="0" tabSelected="1" zoomScale="80" zoomScaleNormal="80" zoomScaleSheetLayoutView="40" workbookViewId="0">
      <selection activeCell="A6" sqref="A6"/>
    </sheetView>
  </sheetViews>
  <sheetFormatPr defaultColWidth="8.81640625" defaultRowHeight="13.8" x14ac:dyDescent="0.25"/>
  <cols>
    <col min="1" max="1" width="41.1796875" style="74" customWidth="1"/>
    <col min="2" max="2" width="37.1796875" style="74" customWidth="1"/>
    <col min="3" max="3" width="85.81640625" style="74" customWidth="1"/>
    <col min="4" max="4" width="40.1796875" style="74" customWidth="1"/>
    <col min="5" max="5" width="8.81640625" style="74" customWidth="1"/>
    <col min="6" max="16384" width="8.81640625" style="74"/>
  </cols>
  <sheetData>
    <row r="1" spans="1:6" ht="15.6" x14ac:dyDescent="0.3">
      <c r="A1" s="3" t="s">
        <v>61</v>
      </c>
      <c r="B1" s="73"/>
    </row>
    <row r="2" spans="1:6" ht="15.6" x14ac:dyDescent="0.3">
      <c r="A2" s="3" t="s">
        <v>369</v>
      </c>
    </row>
    <row r="4" spans="1:6" ht="15" x14ac:dyDescent="0.25">
      <c r="A4" s="75"/>
      <c r="B4" s="76"/>
      <c r="C4" s="77"/>
    </row>
    <row r="5" spans="1:6" ht="15.6" x14ac:dyDescent="0.25">
      <c r="A5" s="78" t="s">
        <v>62</v>
      </c>
      <c r="B5" s="79" t="s">
        <v>77</v>
      </c>
      <c r="C5" s="80">
        <v>2023</v>
      </c>
    </row>
    <row r="6" spans="1:6" ht="15.6" x14ac:dyDescent="0.25">
      <c r="A6" s="78" t="s">
        <v>195</v>
      </c>
      <c r="B6" s="79" t="s">
        <v>64</v>
      </c>
      <c r="C6" s="80"/>
    </row>
    <row r="7" spans="1:6" ht="15.6" x14ac:dyDescent="0.25">
      <c r="A7" s="78" t="s">
        <v>63</v>
      </c>
      <c r="B7" s="79" t="s">
        <v>365</v>
      </c>
      <c r="C7" s="81" t="s">
        <v>466</v>
      </c>
    </row>
    <row r="8" spans="1:6" ht="15.6" x14ac:dyDescent="0.25">
      <c r="A8" s="78" t="s">
        <v>65</v>
      </c>
      <c r="B8" s="79" t="s">
        <v>67</v>
      </c>
      <c r="C8" s="81" t="s">
        <v>397</v>
      </c>
    </row>
    <row r="9" spans="1:6" ht="15.6" x14ac:dyDescent="0.25">
      <c r="A9" s="78" t="s">
        <v>66</v>
      </c>
      <c r="B9" s="79" t="s">
        <v>69</v>
      </c>
      <c r="C9" s="81" t="s">
        <v>467</v>
      </c>
    </row>
    <row r="10" spans="1:6" ht="15.6" x14ac:dyDescent="0.25">
      <c r="A10" s="78" t="s">
        <v>68</v>
      </c>
      <c r="B10" s="79" t="s">
        <v>71</v>
      </c>
      <c r="C10" s="82" t="s">
        <v>468</v>
      </c>
    </row>
    <row r="11" spans="1:6" ht="15.6" x14ac:dyDescent="0.25">
      <c r="A11" s="78" t="s">
        <v>70</v>
      </c>
      <c r="B11" s="79" t="s">
        <v>73</v>
      </c>
      <c r="C11" s="81" t="s">
        <v>469</v>
      </c>
    </row>
    <row r="12" spans="1:6" ht="15.6" x14ac:dyDescent="0.25">
      <c r="A12" s="78" t="s">
        <v>72</v>
      </c>
      <c r="B12" s="79" t="s">
        <v>74</v>
      </c>
      <c r="C12" s="81" t="s">
        <v>75</v>
      </c>
    </row>
    <row r="13" spans="1:6" ht="15.6" x14ac:dyDescent="0.25">
      <c r="B13" s="83"/>
      <c r="C13" s="84"/>
      <c r="D13" s="85"/>
    </row>
    <row r="14" spans="1:6" ht="15.6" x14ac:dyDescent="0.3">
      <c r="A14" s="86" t="s">
        <v>439</v>
      </c>
      <c r="B14" s="86"/>
      <c r="C14" s="84"/>
      <c r="D14" s="85"/>
    </row>
    <row r="15" spans="1:6" ht="15" x14ac:dyDescent="0.25">
      <c r="B15" s="87"/>
      <c r="C15" s="73"/>
      <c r="D15" s="73"/>
      <c r="E15" s="73"/>
      <c r="F15" s="73"/>
    </row>
    <row r="16" spans="1:6" ht="15.6" x14ac:dyDescent="0.25">
      <c r="A16" s="88" t="s">
        <v>254</v>
      </c>
      <c r="B16" s="89" t="s">
        <v>76</v>
      </c>
      <c r="C16" s="90" t="s">
        <v>78</v>
      </c>
      <c r="D16" s="73"/>
    </row>
    <row r="17" spans="1:4" ht="30" x14ac:dyDescent="0.25">
      <c r="A17" s="91" t="s">
        <v>462</v>
      </c>
      <c r="B17" s="92" t="s">
        <v>370</v>
      </c>
      <c r="C17" s="93" t="s">
        <v>390</v>
      </c>
      <c r="D17" s="73"/>
    </row>
    <row r="18" spans="1:4" ht="30" x14ac:dyDescent="0.25">
      <c r="A18" s="94" t="s">
        <v>462</v>
      </c>
      <c r="B18" s="95" t="s">
        <v>370</v>
      </c>
      <c r="C18" s="96" t="s">
        <v>80</v>
      </c>
      <c r="D18" s="73"/>
    </row>
    <row r="19" spans="1:4" ht="15" x14ac:dyDescent="0.25">
      <c r="A19" s="94" t="s">
        <v>462</v>
      </c>
      <c r="B19" s="95" t="s">
        <v>370</v>
      </c>
      <c r="C19" s="96" t="s">
        <v>79</v>
      </c>
      <c r="D19" s="73"/>
    </row>
    <row r="20" spans="1:4" ht="15" x14ac:dyDescent="0.25">
      <c r="A20" s="94" t="s">
        <v>462</v>
      </c>
      <c r="B20" s="95" t="s">
        <v>370</v>
      </c>
      <c r="C20" s="96" t="s">
        <v>441</v>
      </c>
      <c r="D20" s="73"/>
    </row>
    <row r="21" spans="1:4" ht="30" x14ac:dyDescent="0.25">
      <c r="A21" s="94" t="s">
        <v>462</v>
      </c>
      <c r="B21" s="95" t="s">
        <v>371</v>
      </c>
      <c r="C21" s="96" t="s">
        <v>450</v>
      </c>
      <c r="D21" s="73"/>
    </row>
    <row r="22" spans="1:4" ht="15" x14ac:dyDescent="0.25">
      <c r="A22" s="94" t="s">
        <v>462</v>
      </c>
      <c r="B22" s="95" t="s">
        <v>372</v>
      </c>
      <c r="C22" s="96" t="s">
        <v>357</v>
      </c>
      <c r="D22" s="73"/>
    </row>
    <row r="23" spans="1:4" ht="30" x14ac:dyDescent="0.25">
      <c r="A23" s="94" t="s">
        <v>462</v>
      </c>
      <c r="B23" s="95" t="s">
        <v>373</v>
      </c>
      <c r="C23" s="96" t="s">
        <v>358</v>
      </c>
      <c r="D23" s="73"/>
    </row>
    <row r="24" spans="1:4" ht="30" x14ac:dyDescent="0.25">
      <c r="A24" s="94" t="s">
        <v>462</v>
      </c>
      <c r="B24" s="95" t="s">
        <v>373</v>
      </c>
      <c r="C24" s="96" t="s">
        <v>359</v>
      </c>
      <c r="D24" s="73"/>
    </row>
    <row r="25" spans="1:4" ht="15" x14ac:dyDescent="0.25">
      <c r="A25" s="94" t="s">
        <v>462</v>
      </c>
      <c r="B25" s="95" t="s">
        <v>374</v>
      </c>
      <c r="C25" s="96" t="s">
        <v>360</v>
      </c>
      <c r="D25" s="73"/>
    </row>
    <row r="26" spans="1:4" ht="15" x14ac:dyDescent="0.25">
      <c r="A26" s="94" t="s">
        <v>462</v>
      </c>
      <c r="B26" s="95" t="s">
        <v>375</v>
      </c>
      <c r="C26" s="96" t="s">
        <v>361</v>
      </c>
      <c r="D26" s="73"/>
    </row>
    <row r="27" spans="1:4" ht="15" x14ac:dyDescent="0.25">
      <c r="A27" s="94" t="s">
        <v>462</v>
      </c>
      <c r="B27" s="95" t="s">
        <v>376</v>
      </c>
      <c r="C27" s="96" t="s">
        <v>362</v>
      </c>
    </row>
    <row r="28" spans="1:4" ht="30" x14ac:dyDescent="0.25">
      <c r="A28" s="94" t="s">
        <v>462</v>
      </c>
      <c r="B28" s="95" t="s">
        <v>377</v>
      </c>
      <c r="C28" s="96" t="s">
        <v>363</v>
      </c>
    </row>
    <row r="29" spans="1:4" ht="15" x14ac:dyDescent="0.25">
      <c r="A29" s="94" t="s">
        <v>462</v>
      </c>
      <c r="B29" s="42" t="s">
        <v>378</v>
      </c>
      <c r="C29" s="96" t="s">
        <v>364</v>
      </c>
      <c r="D29" s="97"/>
    </row>
    <row r="30" spans="1:4" ht="30" x14ac:dyDescent="0.25">
      <c r="A30" s="94" t="s">
        <v>462</v>
      </c>
      <c r="B30" s="95" t="s">
        <v>379</v>
      </c>
      <c r="C30" s="96" t="s">
        <v>451</v>
      </c>
    </row>
    <row r="31" spans="1:4" ht="15" x14ac:dyDescent="0.25">
      <c r="A31" s="94" t="s">
        <v>462</v>
      </c>
      <c r="B31" s="95" t="s">
        <v>380</v>
      </c>
      <c r="C31" s="96" t="s">
        <v>182</v>
      </c>
    </row>
    <row r="32" spans="1:4" ht="15" x14ac:dyDescent="0.25">
      <c r="A32" s="98" t="s">
        <v>462</v>
      </c>
      <c r="B32" s="99" t="s">
        <v>432</v>
      </c>
      <c r="C32" s="100" t="s">
        <v>433</v>
      </c>
    </row>
    <row r="33" spans="1:8" ht="15" x14ac:dyDescent="0.25">
      <c r="A33" s="94"/>
      <c r="B33" s="95"/>
      <c r="C33" s="96"/>
    </row>
    <row r="34" spans="1:8" ht="30" x14ac:dyDescent="0.25">
      <c r="A34" s="94" t="s">
        <v>255</v>
      </c>
      <c r="B34" s="101" t="s">
        <v>381</v>
      </c>
      <c r="C34" s="102" t="s">
        <v>354</v>
      </c>
    </row>
    <row r="35" spans="1:8" ht="30" x14ac:dyDescent="0.25">
      <c r="A35" s="94" t="s">
        <v>255</v>
      </c>
      <c r="B35" s="101" t="s">
        <v>382</v>
      </c>
      <c r="C35" s="102" t="s">
        <v>355</v>
      </c>
    </row>
    <row r="36" spans="1:8" ht="30" x14ac:dyDescent="0.25">
      <c r="A36" s="94" t="s">
        <v>255</v>
      </c>
      <c r="B36" s="101" t="s">
        <v>383</v>
      </c>
      <c r="C36" s="102" t="s">
        <v>356</v>
      </c>
    </row>
    <row r="37" spans="1:8" ht="15" x14ac:dyDescent="0.25">
      <c r="A37" s="91"/>
      <c r="B37" s="103"/>
      <c r="C37" s="104"/>
    </row>
    <row r="38" spans="1:8" ht="30" x14ac:dyDescent="0.25">
      <c r="A38" s="91" t="s">
        <v>260</v>
      </c>
      <c r="B38" s="92" t="s">
        <v>384</v>
      </c>
      <c r="C38" s="93" t="s">
        <v>452</v>
      </c>
    </row>
    <row r="39" spans="1:8" ht="30" x14ac:dyDescent="0.25">
      <c r="A39" s="94" t="s">
        <v>260</v>
      </c>
      <c r="B39" s="64" t="s">
        <v>385</v>
      </c>
      <c r="C39" s="96" t="s">
        <v>453</v>
      </c>
      <c r="D39" s="97"/>
      <c r="E39" s="97"/>
      <c r="F39" s="97"/>
      <c r="G39" s="97"/>
      <c r="H39" s="97"/>
    </row>
    <row r="40" spans="1:8" ht="30" x14ac:dyDescent="0.25">
      <c r="A40" s="94" t="s">
        <v>260</v>
      </c>
      <c r="B40" s="63" t="s">
        <v>386</v>
      </c>
      <c r="C40" s="96" t="s">
        <v>454</v>
      </c>
      <c r="D40" s="97"/>
      <c r="E40" s="97"/>
      <c r="F40" s="97"/>
      <c r="G40" s="97"/>
      <c r="H40" s="97"/>
    </row>
    <row r="41" spans="1:8" ht="15" x14ac:dyDescent="0.25">
      <c r="A41" s="94" t="s">
        <v>260</v>
      </c>
      <c r="B41" s="95" t="s">
        <v>387</v>
      </c>
      <c r="C41" s="96" t="s">
        <v>455</v>
      </c>
      <c r="D41" s="97"/>
      <c r="E41" s="97"/>
      <c r="F41" s="97"/>
      <c r="G41" s="97"/>
      <c r="H41" s="97"/>
    </row>
    <row r="42" spans="1:8" ht="30" x14ac:dyDescent="0.25">
      <c r="A42" s="94" t="s">
        <v>260</v>
      </c>
      <c r="B42" s="95" t="s">
        <v>388</v>
      </c>
      <c r="C42" s="96" t="s">
        <v>456</v>
      </c>
      <c r="D42" s="97"/>
      <c r="E42" s="97"/>
      <c r="F42" s="97"/>
      <c r="G42" s="97"/>
      <c r="H42" s="97"/>
    </row>
    <row r="43" spans="1:8" ht="30" x14ac:dyDescent="0.25">
      <c r="A43" s="94" t="s">
        <v>260</v>
      </c>
      <c r="B43" s="64" t="s">
        <v>389</v>
      </c>
      <c r="C43" s="96" t="s">
        <v>457</v>
      </c>
    </row>
    <row r="44" spans="1:8" ht="15" x14ac:dyDescent="0.25">
      <c r="A44" s="98" t="s">
        <v>260</v>
      </c>
      <c r="B44" s="99" t="s">
        <v>396</v>
      </c>
      <c r="C44" s="100" t="s">
        <v>449</v>
      </c>
    </row>
    <row r="45" spans="1:8" ht="15" x14ac:dyDescent="0.25">
      <c r="C45" s="96"/>
    </row>
    <row r="48" spans="1:8" ht="15" x14ac:dyDescent="0.25">
      <c r="C48" s="105"/>
    </row>
    <row r="49" spans="3:3" ht="15" x14ac:dyDescent="0.25">
      <c r="C49" s="105"/>
    </row>
    <row r="50" spans="3:3" ht="15" x14ac:dyDescent="0.25">
      <c r="C50" s="105"/>
    </row>
    <row r="51" spans="3:3" ht="15" x14ac:dyDescent="0.25">
      <c r="C51" s="105"/>
    </row>
    <row r="52" spans="3:3" ht="15" x14ac:dyDescent="0.25">
      <c r="C52" s="105"/>
    </row>
    <row r="53" spans="3:3" ht="15" x14ac:dyDescent="0.25">
      <c r="C53" s="105"/>
    </row>
    <row r="54" spans="3:3" ht="15" x14ac:dyDescent="0.25">
      <c r="C54" s="105"/>
    </row>
  </sheetData>
  <dataValidations count="2">
    <dataValidation type="textLength" operator="lessThanOrEqual" allowBlank="1" showInputMessage="1" showErrorMessage="1" errorTitle="Too Many Characters" error="The maximum number of characters that can be entered is 105." sqref="C5:C11" xr:uid="{2A558949-8A09-430D-B7CF-C5F6D58DAC51}">
      <formula1>150</formula1>
    </dataValidation>
    <dataValidation type="list" operator="lessThanOrEqual" allowBlank="1" showInputMessage="1" showErrorMessage="1" errorTitle="Too Many Characters" error="The maximum number of characters that can be entered is 105." sqref="D13:D14 C12" xr:uid="{77F1CAFF-2068-4604-85A9-D20B72534BCB}">
      <formula1>"Initial, Resubmission"</formula1>
    </dataValidation>
  </dataValidations>
  <hyperlinks>
    <hyperlink ref="B21" location="'LGARD-#7-ProductsSold'!A9" display="LGARD-#7-ProductsSold" xr:uid="{D4EC112F-BEF2-4574-AD8B-66F46DC1CCBF}"/>
    <hyperlink ref="B22" location="'LGARD-#8-BaseRateFactors'!A9" display="LGARD-#8-BaseRateFactors" xr:uid="{3F0A34BD-A4A6-459E-BD43-057EDC58BC07}"/>
    <hyperlink ref="B25" location="'LGARD-#11-HistData'!A9" display="LGARD-#11-HistData" xr:uid="{0CBB6576-FB97-4721-BE2E-BF268F721472}"/>
    <hyperlink ref="B26" location="'LGARD-#12-EECostSharing'!A9" display="LGARD-#12-EECostSharing" xr:uid="{30A0394F-6792-49E3-A0A0-FF3927FF415D}"/>
    <hyperlink ref="B27" location="'LGARD-#13-EEBenefitChanges'!A9" display="LGARD-#13-EEBenefits" xr:uid="{2732BC0F-87D8-4BAE-A0A4-204BC057E327}"/>
    <hyperlink ref="B28" location="'LGARD-#14-CCQIEfforts'!A9" display="LGARD-#14-CCQIEfforts" xr:uid="{4C023EB6-3640-4940-A826-15100CF8C34B}"/>
    <hyperlink ref="B29" location="'LGARD-#15-ExciseTaxes'!A9" display="LGARD-#15-ExciseTaxes" xr:uid="{5E97BBA2-D4E8-4D16-A984-BB86A82E3816}"/>
    <hyperlink ref="B30" location="'LGARD-#16-LGRxReport'!A9" display="LGARD-#16-LGRxReport" xr:uid="{7BA8058F-D5F2-4BC4-B6E6-BC855F30DAA6}"/>
    <hyperlink ref="B31" location="'LGARD-#17-OtherComments'!A9" display="LGARD-#17-OtherComments" xr:uid="{407B4D32-2292-4C1D-8EC0-4CC913D46584}"/>
    <hyperlink ref="B23" location="'LGARD-#9-#10-TrendFactors'!A9" display="LGARD-#9-#10-TrendFactors" xr:uid="{547B8204-F80A-4001-B6F5-475FBA686D99}"/>
    <hyperlink ref="B34" location="'LGHistData-HMO'!A1" display="LGHistData-HMO" xr:uid="{D16CD49D-F844-4B29-A9FC-B55E84983F51}"/>
    <hyperlink ref="B35" location="'LGHistData-PPO'!A1" display="LGHistData-PPO" xr:uid="{7A6580D3-818F-41F9-91DE-1C6E6747CEA4}"/>
    <hyperlink ref="B36" location="'LGHistData-Summary'!A1" display="LGHistData-Summary" xr:uid="{925D35C0-27B8-442D-8308-35EFCE32AC01}"/>
    <hyperlink ref="B38" location="'LGPDCD-PharmPctPrem'!A1" display="LGPDCD-PharmPctPrem" xr:uid="{91276C7D-FD87-4036-B570-F93B28243B7A}"/>
    <hyperlink ref="B41" location="'LGPDCD-SpecTierForm'!A1" display="LGPDCD-SpecTierForm" xr:uid="{21C45C6C-89AE-4E47-92B5-12CAAC199376}"/>
    <hyperlink ref="B42" location="'LGPDCD-PharmDocOff'!A1" display="LGPDCD-PharmDocOff" xr:uid="{FBB9DF4E-3D97-4526-B091-0824781B0170}"/>
    <hyperlink ref="B18:B20" location="'LGARD -#7 - Products Sold'!A9" display="LGARD-#7 Products Sold" xr:uid="{D092AF9A-D6BA-4E2E-AD6E-D60F3611D269}"/>
    <hyperlink ref="B24" location="'LGARD-#9-#10-TrendFactors'!A38" display="LGARD-#9-#10-TrendFactors" xr:uid="{201CAE29-3EFD-4499-9A19-43E45CC31B79}"/>
    <hyperlink ref="B18" location="'LGARD-#3-#6 RateChanges'!A28" display="LGARD-#3-#6-RateChanges" xr:uid="{E9133E64-5821-4E68-B03D-F37E76CE0449}"/>
    <hyperlink ref="B17" location="'LGARD-#3-#6 RateChanges'!A9" display="LGARD-#3-#6-RateChanges" xr:uid="{F464B5F0-31D8-4C9E-B57D-7483B9DCF66B}"/>
    <hyperlink ref="B19" location="'LGARD-#3-#6 RateChanges'!A68" display="LGARD-#3-#6-RateChanges" xr:uid="{429D2C66-7362-43FE-8D4B-ED6D59E6FB30}"/>
    <hyperlink ref="B20" location="'LGARD-#3-#6 RateChanges'!A93" display="LGARD-#3-#6-RateChanges" xr:uid="{8529B0EA-301E-4625-A20D-6B457C30427D}"/>
    <hyperlink ref="B44" location="'LGPDCD-RxGlossary'!A1" display="LGPDCD-RxGlossary" xr:uid="{6A9C1333-A147-4DE7-A58A-AE8B1DA8F3C4}"/>
    <hyperlink ref="B43" location="'LGPDCD-PharmBenMgr'!A1" display="LGPDCD-PharmBenMgr" xr:uid="{A6171400-F078-45AA-BA12-17FCE4EA1B36}"/>
    <hyperlink ref="B39" location="'LGPDCD-YoYTotalPlanSpnd'!A1" display="LGPDCD-YoYTotalPlanSpnd" xr:uid="{432A0621-8573-45B0-A493-2A2B3046AA09}"/>
    <hyperlink ref="B32" location="'LGARD-#18-AdditionalInfo'!A1" display="LGARD-#18-AdditionalInfo" xr:uid="{F2C9409F-E8F2-45E3-A52F-4DE0B736A812}"/>
    <hyperlink ref="C10" r:id="rId1" xr:uid="{1D204ED0-BF11-42C4-A697-A0E8F4F6153A}"/>
    <hyperlink ref="B40" location="'LGPDCD-YoYcompofPrem'!Print_Area" display="LGPDCD-YoYCompofPrem" xr:uid="{6FFA094C-A254-43DA-9CF5-9710BF53BCB3}"/>
  </hyperlinks>
  <printOptions horizontalCentered="1"/>
  <pageMargins left="0.7" right="0.7" top="0.75" bottom="0.75" header="0.3" footer="0.3"/>
  <pageSetup scale="65" orientation="landscape" r:id="rId2"/>
  <headerFooter>
    <oddFooter>&amp;L&amp;A
Version Date: June 14, 2023</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DE1F8-731C-415A-B2B9-5CD4FA8BB766}">
  <sheetPr>
    <tabColor theme="0"/>
  </sheetPr>
  <dimension ref="B1:I67"/>
  <sheetViews>
    <sheetView showGridLines="0" workbookViewId="0">
      <selection activeCell="H4" sqref="H4"/>
    </sheetView>
  </sheetViews>
  <sheetFormatPr defaultColWidth="8.81640625" defaultRowHeight="15" x14ac:dyDescent="0.25"/>
  <cols>
    <col min="1" max="1" width="3.1796875" style="109" customWidth="1"/>
    <col min="2" max="2" width="7.1796875" style="109" customWidth="1"/>
    <col min="3" max="3" width="12.08984375" style="109" customWidth="1"/>
    <col min="4" max="4" width="8.81640625" style="109" customWidth="1"/>
    <col min="5" max="7" width="8.81640625" style="109"/>
    <col min="8" max="8" width="66.453125" style="109" customWidth="1"/>
    <col min="9" max="16384" width="8.81640625" style="109"/>
  </cols>
  <sheetData>
    <row r="1" spans="2:7" ht="17.399999999999999" x14ac:dyDescent="0.3">
      <c r="B1" s="108" t="s">
        <v>47</v>
      </c>
    </row>
    <row r="3" spans="2:7" ht="15.6" x14ac:dyDescent="0.3">
      <c r="B3" s="175" t="str">
        <f>'Cover-Input Page '!$C7</f>
        <v>CompanyName</v>
      </c>
      <c r="C3" s="158"/>
      <c r="D3" s="158"/>
    </row>
    <row r="4" spans="2:7" ht="15.6" x14ac:dyDescent="0.3">
      <c r="B4" s="182" t="str">
        <f>"Reporting Year: "&amp;'Cover-Input Page '!$C5</f>
        <v>Reporting Year: 2023</v>
      </c>
      <c r="C4" s="158"/>
      <c r="D4" s="158"/>
    </row>
    <row r="5" spans="2:7" ht="15.6" thickBot="1" x14ac:dyDescent="0.3"/>
    <row r="6" spans="2:7" ht="16.2" thickBot="1" x14ac:dyDescent="0.35">
      <c r="B6" s="115" t="s">
        <v>57</v>
      </c>
      <c r="C6" s="116"/>
      <c r="D6" s="117"/>
      <c r="E6" s="116"/>
      <c r="F6" s="116"/>
      <c r="G6" s="117"/>
    </row>
    <row r="8" spans="2:7" x14ac:dyDescent="0.25">
      <c r="C8" s="109" t="s">
        <v>160</v>
      </c>
    </row>
    <row r="9" spans="2:7" x14ac:dyDescent="0.25">
      <c r="C9" s="109" t="s">
        <v>161</v>
      </c>
    </row>
    <row r="10" spans="2:7" x14ac:dyDescent="0.25">
      <c r="C10" s="109" t="s">
        <v>464</v>
      </c>
    </row>
    <row r="11" spans="2:7" x14ac:dyDescent="0.25">
      <c r="C11" s="109" t="s">
        <v>447</v>
      </c>
    </row>
    <row r="12" spans="2:7" x14ac:dyDescent="0.25">
      <c r="C12" s="109" t="s">
        <v>446</v>
      </c>
    </row>
    <row r="14" spans="2:7" x14ac:dyDescent="0.25">
      <c r="D14" s="109" t="s">
        <v>162</v>
      </c>
    </row>
    <row r="15" spans="2:7" x14ac:dyDescent="0.25">
      <c r="D15" s="109" t="s">
        <v>163</v>
      </c>
    </row>
    <row r="16" spans="2:7" x14ac:dyDescent="0.25">
      <c r="D16" s="109" t="s">
        <v>164</v>
      </c>
    </row>
    <row r="17" spans="3:9" x14ac:dyDescent="0.25">
      <c r="D17" s="109" t="s">
        <v>165</v>
      </c>
    </row>
    <row r="18" spans="3:9" x14ac:dyDescent="0.25">
      <c r="D18" s="109" t="s">
        <v>166</v>
      </c>
    </row>
    <row r="19" spans="3:9" x14ac:dyDescent="0.25">
      <c r="D19" s="109" t="s">
        <v>167</v>
      </c>
    </row>
    <row r="20" spans="3:9" x14ac:dyDescent="0.25">
      <c r="D20" s="109" t="s">
        <v>168</v>
      </c>
    </row>
    <row r="21" spans="3:9" x14ac:dyDescent="0.25">
      <c r="D21" s="109" t="s">
        <v>169</v>
      </c>
    </row>
    <row r="23" spans="3:9" x14ac:dyDescent="0.25">
      <c r="C23" s="109" t="s">
        <v>171</v>
      </c>
    </row>
    <row r="24" spans="3:9" x14ac:dyDescent="0.25">
      <c r="C24" s="206" t="s">
        <v>170</v>
      </c>
      <c r="D24" s="206"/>
      <c r="E24" s="206"/>
      <c r="F24" s="206"/>
      <c r="G24" s="206"/>
      <c r="H24" s="206"/>
      <c r="I24" s="206"/>
    </row>
    <row r="26" spans="3:9" ht="15.6" thickBot="1" x14ac:dyDescent="0.3">
      <c r="C26" s="109" t="s">
        <v>102</v>
      </c>
    </row>
    <row r="27" spans="3:9" x14ac:dyDescent="0.25">
      <c r="C27" s="169"/>
      <c r="D27" s="111"/>
      <c r="E27" s="111"/>
      <c r="F27" s="111"/>
      <c r="G27" s="111"/>
      <c r="H27" s="112"/>
    </row>
    <row r="28" spans="3:9" x14ac:dyDescent="0.25">
      <c r="C28" s="170"/>
      <c r="H28" s="171"/>
    </row>
    <row r="29" spans="3:9" x14ac:dyDescent="0.25">
      <c r="C29" s="170"/>
      <c r="H29" s="171"/>
    </row>
    <row r="30" spans="3:9" x14ac:dyDescent="0.25">
      <c r="C30" s="170"/>
      <c r="H30" s="171"/>
    </row>
    <row r="31" spans="3:9" x14ac:dyDescent="0.25">
      <c r="C31" s="170"/>
      <c r="H31" s="171"/>
    </row>
    <row r="32" spans="3:9" x14ac:dyDescent="0.25">
      <c r="C32" s="170"/>
      <c r="H32" s="171"/>
    </row>
    <row r="33" spans="3:8" x14ac:dyDescent="0.25">
      <c r="C33" s="170"/>
      <c r="H33" s="171"/>
    </row>
    <row r="34" spans="3:8" x14ac:dyDescent="0.25">
      <c r="C34" s="170"/>
      <c r="H34" s="171"/>
    </row>
    <row r="35" spans="3:8" x14ac:dyDescent="0.25">
      <c r="C35" s="170"/>
      <c r="H35" s="171"/>
    </row>
    <row r="36" spans="3:8" x14ac:dyDescent="0.25">
      <c r="C36" s="170"/>
      <c r="H36" s="171"/>
    </row>
    <row r="37" spans="3:8" x14ac:dyDescent="0.25">
      <c r="C37" s="170"/>
      <c r="H37" s="171"/>
    </row>
    <row r="38" spans="3:8" x14ac:dyDescent="0.25">
      <c r="C38" s="170"/>
      <c r="H38" s="171"/>
    </row>
    <row r="39" spans="3:8" x14ac:dyDescent="0.25">
      <c r="C39" s="170"/>
      <c r="H39" s="171"/>
    </row>
    <row r="40" spans="3:8" x14ac:dyDescent="0.25">
      <c r="C40" s="170"/>
      <c r="H40" s="171"/>
    </row>
    <row r="41" spans="3:8" x14ac:dyDescent="0.25">
      <c r="C41" s="170"/>
      <c r="H41" s="171"/>
    </row>
    <row r="42" spans="3:8" x14ac:dyDescent="0.25">
      <c r="C42" s="170"/>
      <c r="H42" s="171"/>
    </row>
    <row r="43" spans="3:8" x14ac:dyDescent="0.25">
      <c r="C43" s="170"/>
      <c r="H43" s="171"/>
    </row>
    <row r="44" spans="3:8" x14ac:dyDescent="0.25">
      <c r="C44" s="170"/>
      <c r="H44" s="171"/>
    </row>
    <row r="45" spans="3:8" x14ac:dyDescent="0.25">
      <c r="C45" s="170"/>
      <c r="H45" s="171"/>
    </row>
    <row r="46" spans="3:8" x14ac:dyDescent="0.25">
      <c r="C46" s="170"/>
      <c r="H46" s="171"/>
    </row>
    <row r="47" spans="3:8" x14ac:dyDescent="0.25">
      <c r="C47" s="170"/>
      <c r="H47" s="171"/>
    </row>
    <row r="48" spans="3:8" x14ac:dyDescent="0.25">
      <c r="C48" s="170"/>
      <c r="H48" s="171"/>
    </row>
    <row r="49" spans="3:8" x14ac:dyDescent="0.25">
      <c r="C49" s="170"/>
      <c r="H49" s="171"/>
    </row>
    <row r="50" spans="3:8" x14ac:dyDescent="0.25">
      <c r="C50" s="170"/>
      <c r="H50" s="171"/>
    </row>
    <row r="51" spans="3:8" x14ac:dyDescent="0.25">
      <c r="C51" s="170"/>
      <c r="H51" s="171"/>
    </row>
    <row r="52" spans="3:8" x14ac:dyDescent="0.25">
      <c r="C52" s="170"/>
      <c r="H52" s="171"/>
    </row>
    <row r="53" spans="3:8" x14ac:dyDescent="0.25">
      <c r="C53" s="170"/>
      <c r="H53" s="171"/>
    </row>
    <row r="54" spans="3:8" x14ac:dyDescent="0.25">
      <c r="C54" s="170"/>
      <c r="H54" s="171"/>
    </row>
    <row r="55" spans="3:8" x14ac:dyDescent="0.25">
      <c r="C55" s="170"/>
      <c r="H55" s="171"/>
    </row>
    <row r="56" spans="3:8" x14ac:dyDescent="0.25">
      <c r="C56" s="170"/>
      <c r="H56" s="171"/>
    </row>
    <row r="57" spans="3:8" x14ac:dyDescent="0.25">
      <c r="C57" s="170"/>
      <c r="H57" s="171"/>
    </row>
    <row r="58" spans="3:8" x14ac:dyDescent="0.25">
      <c r="C58" s="170"/>
      <c r="H58" s="171"/>
    </row>
    <row r="59" spans="3:8" x14ac:dyDescent="0.25">
      <c r="C59" s="170"/>
      <c r="H59" s="171"/>
    </row>
    <row r="60" spans="3:8" x14ac:dyDescent="0.25">
      <c r="C60" s="170"/>
      <c r="H60" s="171"/>
    </row>
    <row r="61" spans="3:8" x14ac:dyDescent="0.25">
      <c r="C61" s="170"/>
      <c r="H61" s="171"/>
    </row>
    <row r="62" spans="3:8" x14ac:dyDescent="0.25">
      <c r="C62" s="170"/>
      <c r="H62" s="171"/>
    </row>
    <row r="63" spans="3:8" x14ac:dyDescent="0.25">
      <c r="C63" s="170"/>
      <c r="H63" s="171"/>
    </row>
    <row r="64" spans="3:8" x14ac:dyDescent="0.25">
      <c r="C64" s="170"/>
      <c r="H64" s="171"/>
    </row>
    <row r="65" spans="3:8" x14ac:dyDescent="0.25">
      <c r="C65" s="170"/>
      <c r="H65" s="171"/>
    </row>
    <row r="66" spans="3:8" x14ac:dyDescent="0.25">
      <c r="C66" s="170"/>
      <c r="H66" s="171"/>
    </row>
    <row r="67" spans="3:8" ht="15.6" thickBot="1" x14ac:dyDescent="0.3">
      <c r="C67" s="172"/>
      <c r="D67" s="173"/>
      <c r="E67" s="173"/>
      <c r="F67" s="173"/>
      <c r="G67" s="173"/>
      <c r="H67" s="174"/>
    </row>
  </sheetData>
  <sheetProtection algorithmName="SHA-512" hashValue="gSFOWhUtO6XyPfmhaI/Oj64hcvQh+TrTeEs0CghY4Jtk4VLaeNO7XczrQj8AH1UkFozkdO81nAOKO/Oretng7w==" saltValue="7t2E61qj5tAC1wLBuH5qtw==" spinCount="100000" sheet="1" objects="1" scenarios="1"/>
  <hyperlinks>
    <hyperlink ref="C24:I24" r:id="rId1" display="https://board.coveredca.com/meetings/2016/4-07/2017%20QHP%20Issuer%20Contract_Attachment%207__Individual_4-6-2016_CLEAN.pdf" xr:uid="{FF51BFA9-8124-4239-96B8-62091D8CE7BB}"/>
  </hyperlinks>
  <pageMargins left="0.7" right="0.7" top="0.75" bottom="0.75" header="0.3" footer="0.3"/>
  <pageSetup orientation="portrait" r:id="rId2"/>
  <headerFooter>
    <oddFooter>&amp;L&amp;A
Version Date: June 14, 2023</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BAF51-FB44-4E04-A721-D4D37B9E3DAE}">
  <sheetPr>
    <tabColor theme="0"/>
  </sheetPr>
  <dimension ref="B1:I37"/>
  <sheetViews>
    <sheetView showGridLines="0" workbookViewId="0">
      <selection activeCell="D4" sqref="D4"/>
    </sheetView>
  </sheetViews>
  <sheetFormatPr defaultColWidth="8.81640625" defaultRowHeight="15" x14ac:dyDescent="0.25"/>
  <cols>
    <col min="1" max="1" width="3.1796875" style="109" customWidth="1"/>
    <col min="2" max="2" width="9.81640625" style="109" customWidth="1"/>
    <col min="3" max="3" width="17.54296875" style="109" customWidth="1"/>
    <col min="4" max="4" width="43.90625" style="109" customWidth="1"/>
    <col min="5" max="8" width="8.81640625" style="109"/>
    <col min="9" max="9" width="36.1796875" style="109" customWidth="1"/>
    <col min="10" max="16384" width="8.81640625" style="109"/>
  </cols>
  <sheetData>
    <row r="1" spans="2:9" ht="17.399999999999999" x14ac:dyDescent="0.3">
      <c r="B1" s="108" t="s">
        <v>47</v>
      </c>
    </row>
    <row r="3" spans="2:9" ht="15.6" x14ac:dyDescent="0.3">
      <c r="B3" s="175" t="str">
        <f>'Cover-Input Page '!$C7</f>
        <v>CompanyName</v>
      </c>
      <c r="C3" s="158"/>
    </row>
    <row r="4" spans="2:9" ht="15.6" x14ac:dyDescent="0.3">
      <c r="B4" s="182" t="str">
        <f>"Reporting Year: "&amp;'Cover-Input Page '!$C5</f>
        <v>Reporting Year: 2023</v>
      </c>
      <c r="C4" s="158"/>
    </row>
    <row r="5" spans="2:9" ht="15.6" thickBot="1" x14ac:dyDescent="0.3"/>
    <row r="6" spans="2:9" ht="16.2" thickBot="1" x14ac:dyDescent="0.35">
      <c r="B6" s="115" t="s">
        <v>58</v>
      </c>
      <c r="C6" s="116"/>
      <c r="D6" s="117"/>
    </row>
    <row r="8" spans="2:9" x14ac:dyDescent="0.25">
      <c r="C8" s="109" t="s">
        <v>172</v>
      </c>
    </row>
    <row r="9" spans="2:9" x14ac:dyDescent="0.25">
      <c r="C9" s="109" t="s">
        <v>173</v>
      </c>
    </row>
    <row r="11" spans="2:9" x14ac:dyDescent="0.25">
      <c r="C11" s="109" t="s">
        <v>102</v>
      </c>
    </row>
    <row r="12" spans="2:9" x14ac:dyDescent="0.25">
      <c r="C12" s="143"/>
      <c r="D12" s="135"/>
      <c r="E12" s="135"/>
      <c r="F12" s="135"/>
      <c r="G12" s="135"/>
      <c r="H12" s="135"/>
      <c r="I12" s="136"/>
    </row>
    <row r="13" spans="2:9" x14ac:dyDescent="0.25">
      <c r="C13" s="144"/>
      <c r="I13" s="138"/>
    </row>
    <row r="14" spans="2:9" x14ac:dyDescent="0.25">
      <c r="C14" s="144"/>
      <c r="I14" s="138"/>
    </row>
    <row r="15" spans="2:9" x14ac:dyDescent="0.25">
      <c r="C15" s="144"/>
      <c r="I15" s="138"/>
    </row>
    <row r="16" spans="2:9" x14ac:dyDescent="0.25">
      <c r="C16" s="144"/>
      <c r="I16" s="138"/>
    </row>
    <row r="17" spans="3:9" x14ac:dyDescent="0.25">
      <c r="C17" s="144"/>
      <c r="I17" s="138"/>
    </row>
    <row r="18" spans="3:9" x14ac:dyDescent="0.25">
      <c r="C18" s="144"/>
      <c r="I18" s="138"/>
    </row>
    <row r="19" spans="3:9" x14ac:dyDescent="0.25">
      <c r="C19" s="144"/>
      <c r="I19" s="138"/>
    </row>
    <row r="20" spans="3:9" x14ac:dyDescent="0.25">
      <c r="C20" s="144"/>
      <c r="I20" s="138"/>
    </row>
    <row r="21" spans="3:9" x14ac:dyDescent="0.25">
      <c r="C21" s="144"/>
      <c r="I21" s="138"/>
    </row>
    <row r="22" spans="3:9" x14ac:dyDescent="0.25">
      <c r="C22" s="144"/>
      <c r="I22" s="138"/>
    </row>
    <row r="23" spans="3:9" x14ac:dyDescent="0.25">
      <c r="C23" s="144"/>
      <c r="I23" s="138"/>
    </row>
    <row r="24" spans="3:9" x14ac:dyDescent="0.25">
      <c r="C24" s="144"/>
      <c r="I24" s="138"/>
    </row>
    <row r="25" spans="3:9" x14ac:dyDescent="0.25">
      <c r="C25" s="144"/>
      <c r="I25" s="138"/>
    </row>
    <row r="26" spans="3:9" x14ac:dyDescent="0.25">
      <c r="C26" s="144"/>
      <c r="I26" s="138"/>
    </row>
    <row r="27" spans="3:9" x14ac:dyDescent="0.25">
      <c r="C27" s="144"/>
      <c r="I27" s="138"/>
    </row>
    <row r="28" spans="3:9" x14ac:dyDescent="0.25">
      <c r="C28" s="144"/>
      <c r="I28" s="138"/>
    </row>
    <row r="29" spans="3:9" x14ac:dyDescent="0.25">
      <c r="C29" s="144"/>
      <c r="I29" s="138"/>
    </row>
    <row r="30" spans="3:9" x14ac:dyDescent="0.25">
      <c r="C30" s="144"/>
      <c r="I30" s="138"/>
    </row>
    <row r="31" spans="3:9" x14ac:dyDescent="0.25">
      <c r="C31" s="144"/>
      <c r="I31" s="138"/>
    </row>
    <row r="32" spans="3:9" x14ac:dyDescent="0.25">
      <c r="C32" s="144"/>
      <c r="I32" s="138"/>
    </row>
    <row r="33" spans="3:9" x14ac:dyDescent="0.25">
      <c r="C33" s="144"/>
      <c r="I33" s="138"/>
    </row>
    <row r="34" spans="3:9" x14ac:dyDescent="0.25">
      <c r="C34" s="144"/>
      <c r="I34" s="138"/>
    </row>
    <row r="35" spans="3:9" x14ac:dyDescent="0.25">
      <c r="C35" s="144"/>
      <c r="I35" s="138"/>
    </row>
    <row r="36" spans="3:9" x14ac:dyDescent="0.25">
      <c r="C36" s="144"/>
      <c r="I36" s="138"/>
    </row>
    <row r="37" spans="3:9" x14ac:dyDescent="0.25">
      <c r="C37" s="145"/>
      <c r="D37" s="120"/>
      <c r="E37" s="120"/>
      <c r="F37" s="120"/>
      <c r="G37" s="120"/>
      <c r="H37" s="120"/>
      <c r="I37" s="140"/>
    </row>
  </sheetData>
  <sheetProtection algorithmName="SHA-512" hashValue="r6rQW43TmDJsTbGQmx9C8LjeuROmokDAUnRj3r2SPzqqr7FY0pxevR9OZp2y+Uts6WUwJqLnwusXBiozv0EgoA==" saltValue="4vSaL+QJxBvL+IhvtQyeBg==" spinCount="100000" sheet="1" objects="1" scenarios="1"/>
  <pageMargins left="0.7" right="0.7" top="0.75" bottom="0.75" header="0.3" footer="0.3"/>
  <pageSetup orientation="portrait" r:id="rId1"/>
  <headerFooter>
    <oddFooter>&amp;L&amp;A
Version Date: June 14, 2023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25A78-BCB8-4156-8AC6-DC88C9FA8EEA}">
  <sheetPr>
    <tabColor theme="0"/>
  </sheetPr>
  <dimension ref="B1:E19"/>
  <sheetViews>
    <sheetView showGridLines="0" workbookViewId="0">
      <selection activeCell="G5" sqref="G5"/>
    </sheetView>
  </sheetViews>
  <sheetFormatPr defaultColWidth="8.81640625" defaultRowHeight="15" x14ac:dyDescent="0.25"/>
  <cols>
    <col min="1" max="1" width="3.1796875" style="109" customWidth="1"/>
    <col min="2" max="2" width="9.81640625" style="109" customWidth="1"/>
    <col min="3" max="3" width="17.453125" style="109" customWidth="1"/>
    <col min="4" max="16384" width="8.81640625" style="109"/>
  </cols>
  <sheetData>
    <row r="1" spans="2:5" ht="17.399999999999999" x14ac:dyDescent="0.3">
      <c r="B1" s="108" t="s">
        <v>47</v>
      </c>
    </row>
    <row r="3" spans="2:5" ht="15.6" x14ac:dyDescent="0.3">
      <c r="B3" s="175" t="str">
        <f>'Cover-Input Page '!$C7</f>
        <v>CompanyName</v>
      </c>
      <c r="C3" s="158"/>
    </row>
    <row r="4" spans="2:5" ht="15.6" x14ac:dyDescent="0.3">
      <c r="B4" s="182" t="str">
        <f>"Reporting Year: "&amp;'Cover-Input Page '!$C5</f>
        <v>Reporting Year: 2023</v>
      </c>
      <c r="C4" s="158"/>
    </row>
    <row r="5" spans="2:5" ht="15.6" thickBot="1" x14ac:dyDescent="0.3"/>
    <row r="6" spans="2:5" ht="16.2" thickBot="1" x14ac:dyDescent="0.35">
      <c r="B6" s="115" t="s">
        <v>59</v>
      </c>
      <c r="C6" s="116"/>
      <c r="D6" s="116"/>
      <c r="E6" s="117"/>
    </row>
    <row r="8" spans="2:5" x14ac:dyDescent="0.25">
      <c r="C8" s="109" t="s">
        <v>398</v>
      </c>
    </row>
    <row r="9" spans="2:5" x14ac:dyDescent="0.25">
      <c r="C9" s="109" t="s">
        <v>175</v>
      </c>
    </row>
    <row r="11" spans="2:5" x14ac:dyDescent="0.25">
      <c r="C11" s="109" t="s">
        <v>176</v>
      </c>
    </row>
    <row r="12" spans="2:5" x14ac:dyDescent="0.25">
      <c r="C12" s="109" t="s">
        <v>177</v>
      </c>
    </row>
    <row r="13" spans="2:5" x14ac:dyDescent="0.25">
      <c r="C13" s="109" t="s">
        <v>178</v>
      </c>
    </row>
    <row r="14" spans="2:5" x14ac:dyDescent="0.25">
      <c r="C14" s="109" t="s">
        <v>179</v>
      </c>
    </row>
    <row r="15" spans="2:5" x14ac:dyDescent="0.25">
      <c r="C15" s="109" t="s">
        <v>180</v>
      </c>
    </row>
    <row r="16" spans="2:5" x14ac:dyDescent="0.25">
      <c r="C16" s="109" t="s">
        <v>181</v>
      </c>
    </row>
    <row r="18" spans="3:3" x14ac:dyDescent="0.25">
      <c r="C18" s="162" t="s">
        <v>399</v>
      </c>
    </row>
    <row r="19" spans="3:3" x14ac:dyDescent="0.25">
      <c r="C19" s="162"/>
    </row>
  </sheetData>
  <sheetProtection algorithmName="SHA-512" hashValue="q9tbkupAmxRIAfYsMKPleUl1GDLxIikKALRxqyDMj/az6epPnQ/TOi40vSnI8MxHByvaId1s9q4aT5qnotrU3Q==" saltValue="eBz56YG9c5v4bunGgyddOw==" spinCount="100000" sheet="1" objects="1" scenarios="1"/>
  <hyperlinks>
    <hyperlink ref="C18" location="'LGPDCD===&gt;&gt;&gt;'!A1" display="Complete Large Group Prescription Drug Cost Reporting Form" xr:uid="{0B94434D-C169-45AC-B5BB-4CB9357A91FB}"/>
  </hyperlinks>
  <pageMargins left="0.7" right="0.7" top="0.75" bottom="0.75" header="0.3" footer="0.3"/>
  <pageSetup orientation="portrait" r:id="rId1"/>
  <headerFooter>
    <oddFooter>&amp;L&amp;A
Version Date: June 14, 2023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A8F66-CD77-421A-A81E-6EE6395BBA29}">
  <sheetPr>
    <tabColor theme="0"/>
  </sheetPr>
  <dimension ref="B1:G36"/>
  <sheetViews>
    <sheetView showGridLines="0" workbookViewId="0">
      <selection activeCell="F4" sqref="F4"/>
    </sheetView>
  </sheetViews>
  <sheetFormatPr defaultColWidth="8.81640625" defaultRowHeight="15" x14ac:dyDescent="0.25"/>
  <cols>
    <col min="1" max="1" width="3.1796875" style="109" customWidth="1"/>
    <col min="2" max="2" width="4.81640625" style="109" customWidth="1"/>
    <col min="3" max="3" width="22.54296875" style="109" customWidth="1"/>
    <col min="4" max="4" width="8.81640625" style="109"/>
    <col min="5" max="5" width="9.81640625" style="109" customWidth="1"/>
    <col min="6" max="6" width="8.81640625" style="109"/>
    <col min="7" max="7" width="91.90625" style="109" customWidth="1"/>
    <col min="8" max="16384" width="8.81640625" style="109"/>
  </cols>
  <sheetData>
    <row r="1" spans="2:7" ht="17.399999999999999" x14ac:dyDescent="0.3">
      <c r="B1" s="108" t="s">
        <v>47</v>
      </c>
    </row>
    <row r="3" spans="2:7" ht="15.6" x14ac:dyDescent="0.3">
      <c r="B3" s="175" t="str">
        <f>'Cover-Input Page '!$C7</f>
        <v>CompanyName</v>
      </c>
      <c r="C3" s="158"/>
    </row>
    <row r="4" spans="2:7" ht="15.6" x14ac:dyDescent="0.3">
      <c r="B4" s="182" t="str">
        <f>"Reporting Year: "&amp;'Cover-Input Page '!$C5</f>
        <v>Reporting Year: 2023</v>
      </c>
      <c r="C4" s="158"/>
    </row>
    <row r="5" spans="2:7" ht="15.6" thickBot="1" x14ac:dyDescent="0.3"/>
    <row r="6" spans="2:7" ht="16.2" thickBot="1" x14ac:dyDescent="0.35">
      <c r="B6" s="115" t="s">
        <v>60</v>
      </c>
      <c r="C6" s="117"/>
    </row>
    <row r="8" spans="2:7" x14ac:dyDescent="0.25">
      <c r="C8" s="109" t="s">
        <v>174</v>
      </c>
    </row>
    <row r="10" spans="2:7" ht="15.6" thickBot="1" x14ac:dyDescent="0.3">
      <c r="C10" s="109" t="s">
        <v>102</v>
      </c>
    </row>
    <row r="11" spans="2:7" x14ac:dyDescent="0.25">
      <c r="C11" s="169"/>
      <c r="D11" s="111"/>
      <c r="E11" s="111"/>
      <c r="F11" s="111"/>
      <c r="G11" s="112"/>
    </row>
    <row r="12" spans="2:7" x14ac:dyDescent="0.25">
      <c r="C12" s="170"/>
      <c r="G12" s="171"/>
    </row>
    <row r="13" spans="2:7" x14ac:dyDescent="0.25">
      <c r="C13" s="170"/>
      <c r="G13" s="171"/>
    </row>
    <row r="14" spans="2:7" x14ac:dyDescent="0.25">
      <c r="C14" s="170"/>
      <c r="G14" s="171"/>
    </row>
    <row r="15" spans="2:7" x14ac:dyDescent="0.25">
      <c r="C15" s="170"/>
      <c r="G15" s="171"/>
    </row>
    <row r="16" spans="2:7" x14ac:dyDescent="0.25">
      <c r="C16" s="170"/>
      <c r="G16" s="171"/>
    </row>
    <row r="17" spans="3:7" x14ac:dyDescent="0.25">
      <c r="C17" s="170"/>
      <c r="G17" s="171"/>
    </row>
    <row r="18" spans="3:7" x14ac:dyDescent="0.25">
      <c r="C18" s="170"/>
      <c r="G18" s="171"/>
    </row>
    <row r="19" spans="3:7" x14ac:dyDescent="0.25">
      <c r="C19" s="170"/>
      <c r="G19" s="171"/>
    </row>
    <row r="20" spans="3:7" x14ac:dyDescent="0.25">
      <c r="C20" s="170"/>
      <c r="G20" s="171"/>
    </row>
    <row r="21" spans="3:7" x14ac:dyDescent="0.25">
      <c r="C21" s="170"/>
      <c r="G21" s="171"/>
    </row>
    <row r="22" spans="3:7" x14ac:dyDescent="0.25">
      <c r="C22" s="170"/>
      <c r="G22" s="171"/>
    </row>
    <row r="23" spans="3:7" x14ac:dyDescent="0.25">
      <c r="C23" s="170"/>
      <c r="G23" s="171"/>
    </row>
    <row r="24" spans="3:7" x14ac:dyDescent="0.25">
      <c r="C24" s="170"/>
      <c r="G24" s="171"/>
    </row>
    <row r="25" spans="3:7" x14ac:dyDescent="0.25">
      <c r="C25" s="170"/>
      <c r="G25" s="171"/>
    </row>
    <row r="26" spans="3:7" x14ac:dyDescent="0.25">
      <c r="C26" s="170"/>
      <c r="G26" s="171"/>
    </row>
    <row r="27" spans="3:7" x14ac:dyDescent="0.25">
      <c r="C27" s="170"/>
      <c r="G27" s="171"/>
    </row>
    <row r="28" spans="3:7" x14ac:dyDescent="0.25">
      <c r="C28" s="170"/>
      <c r="G28" s="171"/>
    </row>
    <row r="29" spans="3:7" x14ac:dyDescent="0.25">
      <c r="C29" s="170"/>
      <c r="G29" s="171"/>
    </row>
    <row r="30" spans="3:7" x14ac:dyDescent="0.25">
      <c r="C30" s="170"/>
      <c r="G30" s="171"/>
    </row>
    <row r="31" spans="3:7" x14ac:dyDescent="0.25">
      <c r="C31" s="170"/>
      <c r="G31" s="171"/>
    </row>
    <row r="32" spans="3:7" x14ac:dyDescent="0.25">
      <c r="C32" s="170"/>
      <c r="G32" s="171"/>
    </row>
    <row r="33" spans="3:7" x14ac:dyDescent="0.25">
      <c r="C33" s="170"/>
      <c r="G33" s="171"/>
    </row>
    <row r="34" spans="3:7" x14ac:dyDescent="0.25">
      <c r="C34" s="170"/>
      <c r="G34" s="171"/>
    </row>
    <row r="35" spans="3:7" x14ac:dyDescent="0.25">
      <c r="C35" s="170"/>
      <c r="G35" s="171"/>
    </row>
    <row r="36" spans="3:7" ht="15.6" thickBot="1" x14ac:dyDescent="0.3">
      <c r="C36" s="172"/>
      <c r="D36" s="173"/>
      <c r="E36" s="173"/>
      <c r="F36" s="173"/>
      <c r="G36" s="174"/>
    </row>
  </sheetData>
  <sheetProtection algorithmName="SHA-512" hashValue="q7sxSjl4IUmQxHwpadPTDHRIv0+GaijcrIGJssRohpkLeoZEdXOe77njiShyBPmDrum2MPbA1+vqpuXhR2nv+w==" saltValue="I/0v9GC6yhGUY/V4w7Dl9g==" spinCount="100000" sheet="1" objects="1" scenarios="1"/>
  <pageMargins left="0.7" right="0.7" top="0.75" bottom="0.75" header="0.3" footer="0.3"/>
  <pageSetup orientation="portrait" r:id="rId1"/>
  <headerFooter>
    <oddFooter>&amp;L&amp;A
Version Date: June 14, 2023</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93204-A679-480B-9941-D67D1EE31F1F}">
  <sheetPr>
    <tabColor theme="0"/>
  </sheetPr>
  <dimension ref="B1:H24"/>
  <sheetViews>
    <sheetView showGridLines="0" workbookViewId="0">
      <selection activeCell="C3" sqref="C3"/>
    </sheetView>
  </sheetViews>
  <sheetFormatPr defaultColWidth="7.81640625" defaultRowHeight="15" x14ac:dyDescent="0.25"/>
  <cols>
    <col min="1" max="1" width="1.54296875" style="207" customWidth="1"/>
    <col min="2" max="2" width="27.36328125" style="208" customWidth="1"/>
    <col min="3" max="3" width="107.36328125" style="208" bestFit="1" customWidth="1"/>
    <col min="4" max="16384" width="7.81640625" style="207"/>
  </cols>
  <sheetData>
    <row r="1" spans="2:8" ht="17.399999999999999" x14ac:dyDescent="0.3">
      <c r="B1" s="108" t="s">
        <v>47</v>
      </c>
    </row>
    <row r="2" spans="2:8" x14ac:dyDescent="0.25">
      <c r="B2" s="109"/>
      <c r="C2" s="109"/>
    </row>
    <row r="3" spans="2:8" ht="15.6" x14ac:dyDescent="0.3">
      <c r="B3" s="175" t="str">
        <f>'Cover-Input Page '!$C7</f>
        <v>CompanyName</v>
      </c>
      <c r="C3" s="109"/>
      <c r="E3" s="109"/>
      <c r="F3" s="109"/>
      <c r="G3" s="109"/>
      <c r="H3" s="109"/>
    </row>
    <row r="4" spans="2:8" ht="15.6" x14ac:dyDescent="0.3">
      <c r="B4" s="182" t="str">
        <f>"Reporting Year: "&amp;'Cover-Input Page '!$C5</f>
        <v>Reporting Year: 2023</v>
      </c>
      <c r="C4" s="109"/>
      <c r="E4" s="109"/>
      <c r="F4" s="109"/>
      <c r="G4" s="109"/>
      <c r="H4" s="109"/>
    </row>
    <row r="5" spans="2:8" ht="15.6" thickBot="1" x14ac:dyDescent="0.3">
      <c r="B5" s="109"/>
      <c r="C5" s="109"/>
    </row>
    <row r="6" spans="2:8" ht="16.2" thickBot="1" x14ac:dyDescent="0.35">
      <c r="B6" s="115" t="s">
        <v>431</v>
      </c>
      <c r="C6" s="117"/>
    </row>
    <row r="7" spans="2:8" ht="15.6" x14ac:dyDescent="0.3">
      <c r="B7" s="209"/>
      <c r="C7" s="109"/>
    </row>
    <row r="8" spans="2:8" x14ac:dyDescent="0.25">
      <c r="B8" s="109" t="s">
        <v>436</v>
      </c>
      <c r="C8" s="109"/>
    </row>
    <row r="9" spans="2:8" ht="15.6" x14ac:dyDescent="0.25">
      <c r="B9" s="210"/>
    </row>
    <row r="10" spans="2:8" ht="15.6" x14ac:dyDescent="0.25">
      <c r="B10" s="211" t="s">
        <v>313</v>
      </c>
      <c r="C10" s="211" t="s">
        <v>314</v>
      </c>
    </row>
    <row r="11" spans="2:8" x14ac:dyDescent="0.25">
      <c r="B11" s="212" t="s">
        <v>413</v>
      </c>
      <c r="C11" s="126" t="s">
        <v>414</v>
      </c>
    </row>
    <row r="12" spans="2:8" ht="165" x14ac:dyDescent="0.25">
      <c r="B12" s="212" t="s">
        <v>415</v>
      </c>
      <c r="C12" s="126" t="s">
        <v>461</v>
      </c>
    </row>
    <row r="13" spans="2:8" ht="60" x14ac:dyDescent="0.25">
      <c r="B13" s="212" t="s">
        <v>416</v>
      </c>
      <c r="C13" s="126" t="s">
        <v>459</v>
      </c>
    </row>
    <row r="14" spans="2:8" ht="30" x14ac:dyDescent="0.25">
      <c r="B14" s="129" t="s">
        <v>417</v>
      </c>
      <c r="C14" s="126" t="s">
        <v>430</v>
      </c>
    </row>
    <row r="15" spans="2:8" x14ac:dyDescent="0.25">
      <c r="B15" s="213" t="s">
        <v>418</v>
      </c>
      <c r="C15" s="126" t="s">
        <v>429</v>
      </c>
    </row>
    <row r="16" spans="2:8" ht="45" x14ac:dyDescent="0.25">
      <c r="B16" s="212" t="s">
        <v>419</v>
      </c>
      <c r="C16" s="126" t="s">
        <v>460</v>
      </c>
    </row>
    <row r="17" spans="2:3" ht="30" x14ac:dyDescent="0.25">
      <c r="B17" s="212" t="s">
        <v>420</v>
      </c>
      <c r="C17" s="126" t="s">
        <v>428</v>
      </c>
    </row>
    <row r="18" spans="2:3" ht="30" x14ac:dyDescent="0.25">
      <c r="B18" s="212" t="s">
        <v>421</v>
      </c>
      <c r="C18" s="126" t="s">
        <v>438</v>
      </c>
    </row>
    <row r="19" spans="2:3" ht="75" x14ac:dyDescent="0.25">
      <c r="B19" s="214" t="s">
        <v>422</v>
      </c>
      <c r="C19" s="214" t="s">
        <v>437</v>
      </c>
    </row>
    <row r="20" spans="2:3" ht="30" x14ac:dyDescent="0.25">
      <c r="B20" s="213" t="s">
        <v>423</v>
      </c>
      <c r="C20" s="126" t="s">
        <v>448</v>
      </c>
    </row>
    <row r="21" spans="2:3" ht="30" x14ac:dyDescent="0.25">
      <c r="B21" s="213" t="s">
        <v>77</v>
      </c>
      <c r="C21" s="126" t="s">
        <v>426</v>
      </c>
    </row>
    <row r="22" spans="2:3" ht="30" x14ac:dyDescent="0.25">
      <c r="B22" s="213" t="s">
        <v>424</v>
      </c>
      <c r="C22" s="126" t="s">
        <v>427</v>
      </c>
    </row>
    <row r="23" spans="2:3" ht="30" x14ac:dyDescent="0.25">
      <c r="B23" s="212" t="s">
        <v>425</v>
      </c>
      <c r="C23" s="215" t="s">
        <v>435</v>
      </c>
    </row>
    <row r="24" spans="2:3" x14ac:dyDescent="0.25">
      <c r="B24" s="207"/>
      <c r="C24" s="207"/>
    </row>
  </sheetData>
  <sheetProtection algorithmName="SHA-512" hashValue="BEtxPBidPCq5/jjiiZoZgjCMOG0nnJv+2S+xkklCFBCmhK+rPCGYomrb/qYm/D1nuVcqE4A8dnJ5WdJuAOexbA==" saltValue="K7E8O3ljW/ZbB8pz5lDydg==" spinCount="100000" sheet="1" objects="1" scenarios="1"/>
  <pageMargins left="0.7" right="0.7" top="0.75" bottom="0.75" header="0.3" footer="0.3"/>
  <pageSetup orientation="portrait" r:id="rId1"/>
  <headerFooter>
    <oddFooter>&amp;L&amp;A
Version Date: June 14, 2023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7EDBC-86B1-4840-9526-324B8B021DE6}">
  <sheetPr>
    <tabColor rgb="FF99FF99"/>
  </sheetPr>
  <dimension ref="A1:A5"/>
  <sheetViews>
    <sheetView showGridLines="0" workbookViewId="0"/>
  </sheetViews>
  <sheetFormatPr defaultRowHeight="15" x14ac:dyDescent="0.25"/>
  <sheetData>
    <row r="1" spans="1:1" x14ac:dyDescent="0.25">
      <c r="A1" t="s">
        <v>400</v>
      </c>
    </row>
    <row r="3" spans="1:1" x14ac:dyDescent="0.25">
      <c r="A3" s="44" t="s">
        <v>381</v>
      </c>
    </row>
    <row r="4" spans="1:1" x14ac:dyDescent="0.25">
      <c r="A4" s="44" t="s">
        <v>382</v>
      </c>
    </row>
    <row r="5" spans="1:1" x14ac:dyDescent="0.25">
      <c r="A5" s="44" t="s">
        <v>383</v>
      </c>
    </row>
  </sheetData>
  <sheetProtection algorithmName="SHA-512" hashValue="Hno3ETxGcKWg8nFN61h2ONgTnCviU2a45W0tckwZiCiX6VNZNambHw7839AuXJuCRb+CKtJw0YadvJAQ48cj6A==" saltValue="EyTtLwBWbOorH2rsoeAqlA==" spinCount="100000" sheet="1" objects="1" scenarios="1"/>
  <hyperlinks>
    <hyperlink ref="A3" location="'LGHistData-HMO'!A1" display="LGHistData-HMO" xr:uid="{C6B67DF0-6944-4C9D-96FE-1445D7852795}"/>
    <hyperlink ref="A4" location="'LGHistData-PPO'!A1" display="LGHistData-PPO" xr:uid="{E608667A-F636-4004-9C25-7A97754176E3}"/>
    <hyperlink ref="A5" location="'LGHistData-Summary'!A1" display="LGHistData-Summary" xr:uid="{E10E1CA8-ED1A-46F1-8DE7-54DA9CEBFF89}"/>
  </hyperlinks>
  <pageMargins left="0.7" right="0.7" top="0.75" bottom="0.75" header="0.3" footer="0.3"/>
  <pageSetup orientation="portrait" r:id="rId1"/>
  <headerFooter>
    <oddFooter>&amp;L&amp;A
Version Date: June 14, 2023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9ED2E-F1C0-49EA-B8FD-CEBB49017C17}">
  <sheetPr>
    <tabColor theme="0"/>
  </sheetPr>
  <dimension ref="A1:I54"/>
  <sheetViews>
    <sheetView showGridLines="0" zoomScale="82" zoomScaleNormal="82" workbookViewId="0">
      <selection activeCell="F5" sqref="F5"/>
    </sheetView>
  </sheetViews>
  <sheetFormatPr defaultColWidth="7.81640625" defaultRowHeight="13.2" x14ac:dyDescent="0.25"/>
  <cols>
    <col min="1" max="1" width="1.453125" style="5" customWidth="1"/>
    <col min="2" max="2" width="3" style="5" customWidth="1"/>
    <col min="3" max="3" width="4.81640625" style="5" customWidth="1"/>
    <col min="4" max="4" width="44.81640625" style="5" bestFit="1" customWidth="1"/>
    <col min="5" max="9" width="17.08984375" style="5" customWidth="1"/>
    <col min="10" max="16384" width="7.81640625" style="5"/>
  </cols>
  <sheetData>
    <row r="1" spans="2:9" ht="15.6" x14ac:dyDescent="0.3">
      <c r="B1" s="7" t="s">
        <v>61</v>
      </c>
      <c r="C1" s="219"/>
      <c r="D1" s="331"/>
      <c r="E1" s="7"/>
      <c r="F1" s="219"/>
      <c r="G1" s="219"/>
      <c r="H1" s="219"/>
      <c r="I1" s="219"/>
    </row>
    <row r="2" spans="2:9" ht="15.6" x14ac:dyDescent="0.3">
      <c r="B2" s="7" t="s">
        <v>351</v>
      </c>
      <c r="C2" s="219"/>
      <c r="D2" s="219"/>
      <c r="E2" s="219"/>
      <c r="F2" s="219"/>
      <c r="G2" s="219"/>
      <c r="H2" s="219"/>
      <c r="I2" s="219"/>
    </row>
    <row r="3" spans="2:9" ht="15.6" x14ac:dyDescent="0.3">
      <c r="B3" s="7" t="s">
        <v>352</v>
      </c>
      <c r="C3" s="219"/>
      <c r="D3" s="219"/>
      <c r="E3" s="219"/>
      <c r="F3" s="219"/>
      <c r="G3" s="219"/>
      <c r="H3" s="219"/>
      <c r="I3" s="219"/>
    </row>
    <row r="4" spans="2:9" ht="15.6" x14ac:dyDescent="0.3">
      <c r="B4" s="7"/>
      <c r="C4" s="219"/>
      <c r="D4" s="219"/>
      <c r="E4" s="219"/>
      <c r="F4" s="219"/>
      <c r="G4" s="219"/>
      <c r="H4" s="219"/>
      <c r="I4" s="219"/>
    </row>
    <row r="5" spans="2:9" ht="16.2" thickBot="1" x14ac:dyDescent="0.35">
      <c r="B5" s="216" t="str">
        <f>'Cover-Input Page '!C7</f>
        <v>CompanyName</v>
      </c>
      <c r="C5" s="332"/>
      <c r="D5" s="332"/>
    </row>
    <row r="6" spans="2:9" ht="16.2" thickBot="1" x14ac:dyDescent="0.35">
      <c r="B6" s="217" t="str">
        <f>"Reporting Year: "&amp;'Cover-Input Page '!$C5</f>
        <v>Reporting Year: 2023</v>
      </c>
      <c r="C6" s="221"/>
      <c r="D6" s="221"/>
    </row>
    <row r="7" spans="2:9" ht="15.6" x14ac:dyDescent="0.3">
      <c r="B7" s="7" t="s">
        <v>201</v>
      </c>
      <c r="C7" s="219"/>
      <c r="D7" s="219"/>
      <c r="E7" s="219"/>
      <c r="F7" s="219"/>
      <c r="G7" s="219"/>
      <c r="H7" s="219"/>
      <c r="I7" s="219"/>
    </row>
    <row r="9" spans="2:9" ht="13.8" thickBot="1" x14ac:dyDescent="0.3">
      <c r="D9" s="6"/>
    </row>
    <row r="10" spans="2:9" ht="16.2" thickBot="1" x14ac:dyDescent="0.35">
      <c r="B10" s="7" t="s">
        <v>202</v>
      </c>
      <c r="C10" s="8"/>
      <c r="D10" s="8"/>
      <c r="E10" s="222"/>
      <c r="F10" s="223"/>
      <c r="G10" s="223" t="s">
        <v>203</v>
      </c>
      <c r="H10" s="223"/>
      <c r="I10" s="224"/>
    </row>
    <row r="11" spans="2:9" ht="13.95" customHeight="1" thickBot="1" x14ac:dyDescent="0.3">
      <c r="C11" s="8"/>
      <c r="D11" s="8"/>
      <c r="E11" s="225"/>
      <c r="F11" s="226"/>
      <c r="G11" s="226"/>
      <c r="H11" s="226"/>
      <c r="I11" s="227"/>
    </row>
    <row r="12" spans="2:9" ht="16.2" thickBot="1" x14ac:dyDescent="0.35">
      <c r="C12" s="8"/>
      <c r="D12" s="8"/>
      <c r="E12" s="218">
        <f>'Cover-Input Page '!$C5-5</f>
        <v>2018</v>
      </c>
      <c r="F12" s="218">
        <f>'Cover-Input Page '!$C5-4</f>
        <v>2019</v>
      </c>
      <c r="G12" s="218">
        <f>'Cover-Input Page '!$C5-3</f>
        <v>2020</v>
      </c>
      <c r="H12" s="218">
        <f>'Cover-Input Page '!$C5-2</f>
        <v>2021</v>
      </c>
      <c r="I12" s="218">
        <f>'Cover-Input Page '!$C5-1</f>
        <v>2022</v>
      </c>
    </row>
    <row r="13" spans="2:9" ht="15" x14ac:dyDescent="0.25">
      <c r="B13" s="333" t="s">
        <v>197</v>
      </c>
      <c r="C13" s="229" t="s">
        <v>204</v>
      </c>
      <c r="D13" s="230"/>
      <c r="E13" s="9"/>
      <c r="F13" s="10"/>
      <c r="G13" s="9"/>
      <c r="H13" s="11"/>
      <c r="I13" s="11"/>
    </row>
    <row r="14" spans="2:9" ht="15" x14ac:dyDescent="0.25">
      <c r="B14" s="334"/>
      <c r="C14" s="232">
        <v>1.1000000000000001</v>
      </c>
      <c r="D14" s="233" t="s">
        <v>205</v>
      </c>
      <c r="E14" s="12"/>
      <c r="F14" s="13"/>
      <c r="G14" s="12"/>
      <c r="H14" s="14"/>
      <c r="I14" s="14"/>
    </row>
    <row r="15" spans="2:9" ht="15" x14ac:dyDescent="0.25">
      <c r="B15" s="335"/>
      <c r="C15" s="235"/>
      <c r="D15" s="236"/>
      <c r="E15" s="15"/>
      <c r="F15" s="16"/>
      <c r="G15" s="15"/>
      <c r="H15" s="17"/>
      <c r="I15" s="17"/>
    </row>
    <row r="16" spans="2:9" ht="15" x14ac:dyDescent="0.25">
      <c r="B16" s="334" t="s">
        <v>198</v>
      </c>
      <c r="C16" s="237" t="s">
        <v>206</v>
      </c>
      <c r="D16" s="233"/>
      <c r="E16" s="18"/>
      <c r="F16" s="19"/>
      <c r="G16" s="18"/>
      <c r="H16" s="20"/>
      <c r="I16" s="20"/>
    </row>
    <row r="17" spans="1:9" ht="15" x14ac:dyDescent="0.25">
      <c r="B17" s="334"/>
      <c r="C17" s="232">
        <v>2.1</v>
      </c>
      <c r="D17" s="233" t="s">
        <v>207</v>
      </c>
      <c r="E17" s="12"/>
      <c r="F17" s="13"/>
      <c r="G17" s="12"/>
      <c r="H17" s="14"/>
      <c r="I17" s="14"/>
    </row>
    <row r="18" spans="1:9" ht="15" x14ac:dyDescent="0.25">
      <c r="B18" s="334"/>
      <c r="C18" s="232">
        <v>2.2000000000000002</v>
      </c>
      <c r="D18" s="233" t="s">
        <v>208</v>
      </c>
      <c r="E18" s="12"/>
      <c r="F18" s="13"/>
      <c r="G18" s="12"/>
      <c r="H18" s="14"/>
      <c r="I18" s="14"/>
    </row>
    <row r="19" spans="1:9" ht="15" x14ac:dyDescent="0.25">
      <c r="B19" s="334"/>
      <c r="C19" s="232">
        <v>2.2999999999999998</v>
      </c>
      <c r="D19" s="233" t="s">
        <v>209</v>
      </c>
      <c r="E19" s="12"/>
      <c r="F19" s="13"/>
      <c r="G19" s="12"/>
      <c r="H19" s="14"/>
      <c r="I19" s="14"/>
    </row>
    <row r="20" spans="1:9" ht="15" x14ac:dyDescent="0.25">
      <c r="B20" s="334"/>
      <c r="C20" s="232">
        <v>2.4</v>
      </c>
      <c r="D20" s="233" t="s">
        <v>210</v>
      </c>
      <c r="E20" s="12"/>
      <c r="F20" s="13"/>
      <c r="G20" s="12"/>
      <c r="H20" s="14"/>
      <c r="I20" s="14"/>
    </row>
    <row r="21" spans="1:9" ht="15" x14ac:dyDescent="0.25">
      <c r="B21" s="334"/>
      <c r="C21" s="238" t="s">
        <v>211</v>
      </c>
      <c r="D21" s="233" t="s">
        <v>212</v>
      </c>
      <c r="E21" s="12"/>
      <c r="F21" s="13"/>
      <c r="G21" s="12"/>
      <c r="H21" s="14"/>
      <c r="I21" s="14"/>
    </row>
    <row r="22" spans="1:9" ht="15" x14ac:dyDescent="0.25">
      <c r="A22" s="21"/>
      <c r="B22" s="334"/>
      <c r="C22" s="238" t="s">
        <v>213</v>
      </c>
      <c r="D22" s="239" t="s">
        <v>214</v>
      </c>
      <c r="E22" s="65">
        <f>SUM(E17:E21)</f>
        <v>0</v>
      </c>
      <c r="F22" s="65">
        <f t="shared" ref="F22:I22" si="0">SUM(F17:F21)</f>
        <v>0</v>
      </c>
      <c r="G22" s="65">
        <f t="shared" si="0"/>
        <v>0</v>
      </c>
      <c r="H22" s="65">
        <f t="shared" si="0"/>
        <v>0</v>
      </c>
      <c r="I22" s="65">
        <f t="shared" si="0"/>
        <v>0</v>
      </c>
    </row>
    <row r="23" spans="1:9" ht="15" x14ac:dyDescent="0.25">
      <c r="B23" s="335"/>
      <c r="C23" s="241"/>
      <c r="D23" s="242"/>
      <c r="E23" s="15"/>
      <c r="F23" s="16"/>
      <c r="G23" s="15"/>
      <c r="H23" s="17"/>
      <c r="I23" s="17"/>
    </row>
    <row r="24" spans="1:9" ht="15" x14ac:dyDescent="0.25">
      <c r="B24" s="333" t="s">
        <v>199</v>
      </c>
      <c r="C24" s="229" t="s">
        <v>215</v>
      </c>
      <c r="D24" s="243"/>
      <c r="E24" s="18"/>
      <c r="F24" s="19"/>
      <c r="G24" s="18"/>
      <c r="H24" s="20"/>
      <c r="I24" s="22"/>
    </row>
    <row r="25" spans="1:9" ht="15" x14ac:dyDescent="0.25">
      <c r="B25" s="334"/>
      <c r="C25" s="232">
        <v>3.1</v>
      </c>
      <c r="D25" s="233" t="s">
        <v>216</v>
      </c>
      <c r="E25" s="18"/>
      <c r="F25" s="19"/>
      <c r="G25" s="18"/>
      <c r="H25" s="20"/>
      <c r="I25" s="22"/>
    </row>
    <row r="26" spans="1:9" ht="14.1" customHeight="1" x14ac:dyDescent="0.25">
      <c r="B26" s="334"/>
      <c r="C26" s="232"/>
      <c r="D26" s="244" t="s">
        <v>217</v>
      </c>
      <c r="E26" s="12"/>
      <c r="F26" s="13"/>
      <c r="G26" s="12"/>
      <c r="H26" s="14"/>
      <c r="I26" s="14"/>
    </row>
    <row r="27" spans="1:9" ht="14.1" customHeight="1" x14ac:dyDescent="0.25">
      <c r="B27" s="334"/>
      <c r="C27" s="232"/>
      <c r="D27" s="244" t="s">
        <v>218</v>
      </c>
      <c r="E27" s="12"/>
      <c r="F27" s="13"/>
      <c r="G27" s="12"/>
      <c r="H27" s="14"/>
      <c r="I27" s="14"/>
    </row>
    <row r="28" spans="1:9" ht="14.1" customHeight="1" x14ac:dyDescent="0.25">
      <c r="B28" s="334"/>
      <c r="C28" s="232"/>
      <c r="D28" s="244" t="s">
        <v>219</v>
      </c>
      <c r="E28" s="12"/>
      <c r="F28" s="13"/>
      <c r="G28" s="12"/>
      <c r="H28" s="14"/>
      <c r="I28" s="14"/>
    </row>
    <row r="29" spans="1:9" ht="14.1" customHeight="1" x14ac:dyDescent="0.25">
      <c r="B29" s="334"/>
      <c r="C29" s="232"/>
      <c r="D29" s="244" t="s">
        <v>220</v>
      </c>
      <c r="E29" s="12"/>
      <c r="F29" s="13"/>
      <c r="G29" s="12"/>
      <c r="H29" s="14"/>
      <c r="I29" s="14"/>
    </row>
    <row r="30" spans="1:9" ht="14.1" customHeight="1" x14ac:dyDescent="0.25">
      <c r="B30" s="334"/>
      <c r="C30" s="232"/>
      <c r="D30" s="244" t="s">
        <v>221</v>
      </c>
      <c r="E30" s="12"/>
      <c r="F30" s="13"/>
      <c r="G30" s="12"/>
      <c r="H30" s="14"/>
      <c r="I30" s="14"/>
    </row>
    <row r="31" spans="1:9" ht="15" x14ac:dyDescent="0.25">
      <c r="B31" s="334"/>
      <c r="C31" s="232">
        <v>3.2</v>
      </c>
      <c r="D31" s="239" t="s">
        <v>222</v>
      </c>
      <c r="E31" s="12"/>
      <c r="F31" s="13"/>
      <c r="G31" s="12"/>
      <c r="H31" s="14"/>
      <c r="I31" s="23"/>
    </row>
    <row r="32" spans="1:9" ht="15" x14ac:dyDescent="0.25">
      <c r="B32" s="334"/>
      <c r="C32" s="232">
        <v>3.3</v>
      </c>
      <c r="D32" s="239" t="s">
        <v>223</v>
      </c>
      <c r="E32" s="12"/>
      <c r="F32" s="13"/>
      <c r="G32" s="12"/>
      <c r="H32" s="14"/>
      <c r="I32" s="23"/>
    </row>
    <row r="33" spans="2:9" ht="15" x14ac:dyDescent="0.25">
      <c r="B33" s="334"/>
      <c r="C33" s="232">
        <v>3.4</v>
      </c>
      <c r="D33" s="233" t="s">
        <v>224</v>
      </c>
      <c r="E33" s="12"/>
      <c r="F33" s="13"/>
      <c r="G33" s="12"/>
      <c r="H33" s="14"/>
      <c r="I33" s="14"/>
    </row>
    <row r="34" spans="2:9" ht="15" x14ac:dyDescent="0.25">
      <c r="B34" s="334"/>
      <c r="C34" s="232">
        <v>3.5</v>
      </c>
      <c r="D34" s="233" t="s">
        <v>225</v>
      </c>
      <c r="E34" s="12"/>
      <c r="F34" s="13"/>
      <c r="G34" s="12"/>
      <c r="H34" s="14"/>
      <c r="I34" s="14"/>
    </row>
    <row r="35" spans="2:9" ht="15" x14ac:dyDescent="0.25">
      <c r="B35" s="334"/>
      <c r="C35" s="232">
        <v>3.6</v>
      </c>
      <c r="D35" s="233" t="s">
        <v>226</v>
      </c>
      <c r="E35" s="65">
        <f>SUM(E26:E34)</f>
        <v>0</v>
      </c>
      <c r="F35" s="65">
        <f t="shared" ref="F35:I35" si="1">SUM(F26:F34)</f>
        <v>0</v>
      </c>
      <c r="G35" s="65">
        <f t="shared" si="1"/>
        <v>0</v>
      </c>
      <c r="H35" s="65">
        <f t="shared" si="1"/>
        <v>0</v>
      </c>
      <c r="I35" s="65">
        <f t="shared" si="1"/>
        <v>0</v>
      </c>
    </row>
    <row r="36" spans="2:9" ht="15" x14ac:dyDescent="0.25">
      <c r="B36" s="336"/>
      <c r="C36" s="246"/>
      <c r="D36" s="247"/>
      <c r="E36" s="15"/>
      <c r="F36" s="16"/>
      <c r="G36" s="15"/>
      <c r="H36" s="17"/>
      <c r="I36" s="24"/>
    </row>
    <row r="37" spans="2:9" ht="15" x14ac:dyDescent="0.25">
      <c r="B37" s="333" t="s">
        <v>200</v>
      </c>
      <c r="C37" s="237" t="s">
        <v>227</v>
      </c>
      <c r="D37" s="248"/>
      <c r="E37" s="25"/>
      <c r="F37" s="25"/>
      <c r="G37" s="25"/>
      <c r="H37" s="25"/>
      <c r="I37" s="25"/>
    </row>
    <row r="38" spans="2:9" ht="15" x14ac:dyDescent="0.25">
      <c r="B38" s="26"/>
      <c r="C38" s="232">
        <v>4.0999999999999996</v>
      </c>
      <c r="D38" s="233" t="s">
        <v>228</v>
      </c>
      <c r="E38" s="12"/>
      <c r="F38" s="13"/>
      <c r="G38" s="12"/>
      <c r="H38" s="14"/>
      <c r="I38" s="14"/>
    </row>
    <row r="39" spans="2:9" ht="15" x14ac:dyDescent="0.25">
      <c r="B39" s="26"/>
      <c r="C39" s="232">
        <v>4.2</v>
      </c>
      <c r="D39" s="233" t="s">
        <v>229</v>
      </c>
      <c r="E39" s="12"/>
      <c r="F39" s="13"/>
      <c r="G39" s="12"/>
      <c r="H39" s="14"/>
      <c r="I39" s="14"/>
    </row>
    <row r="40" spans="2:9" ht="15" x14ac:dyDescent="0.25">
      <c r="B40" s="26"/>
      <c r="C40" s="232">
        <v>4.3</v>
      </c>
      <c r="D40" s="233" t="s">
        <v>230</v>
      </c>
      <c r="E40" s="12"/>
      <c r="F40" s="13"/>
      <c r="G40" s="12"/>
      <c r="H40" s="14"/>
      <c r="I40" s="14"/>
    </row>
    <row r="41" spans="2:9" ht="15" x14ac:dyDescent="0.25">
      <c r="B41" s="26"/>
      <c r="C41" s="232">
        <v>4.4000000000000004</v>
      </c>
      <c r="D41" s="233" t="s">
        <v>231</v>
      </c>
      <c r="E41" s="12"/>
      <c r="F41" s="13"/>
      <c r="G41" s="12"/>
      <c r="H41" s="14"/>
      <c r="I41" s="14"/>
    </row>
    <row r="42" spans="2:9" ht="30" x14ac:dyDescent="0.25">
      <c r="B42" s="26"/>
      <c r="C42" s="238">
        <v>4.5</v>
      </c>
      <c r="D42" s="239" t="s">
        <v>232</v>
      </c>
      <c r="E42" s="12"/>
      <c r="F42" s="13"/>
      <c r="G42" s="12"/>
      <c r="H42" s="14"/>
      <c r="I42" s="14"/>
    </row>
    <row r="43" spans="2:9" ht="30" x14ac:dyDescent="0.25">
      <c r="B43" s="26"/>
      <c r="C43" s="238">
        <v>4.5999999999999996</v>
      </c>
      <c r="D43" s="239" t="s">
        <v>233</v>
      </c>
      <c r="E43" s="12"/>
      <c r="F43" s="13"/>
      <c r="G43" s="12"/>
      <c r="H43" s="14"/>
      <c r="I43" s="23"/>
    </row>
    <row r="44" spans="2:9" ht="30" x14ac:dyDescent="0.25">
      <c r="B44" s="26"/>
      <c r="C44" s="238">
        <v>4.7</v>
      </c>
      <c r="D44" s="239" t="s">
        <v>234</v>
      </c>
      <c r="E44" s="65">
        <f>SUM(E38:E43)</f>
        <v>0</v>
      </c>
      <c r="F44" s="65">
        <f>SUM(F38:F43)</f>
        <v>0</v>
      </c>
      <c r="G44" s="65">
        <f>SUM(G38:G43)</f>
        <v>0</v>
      </c>
      <c r="H44" s="65">
        <f>SUM(H38:H43)</f>
        <v>0</v>
      </c>
      <c r="I44" s="65">
        <f>SUM(I38:I43)</f>
        <v>0</v>
      </c>
    </row>
    <row r="45" spans="2:9" ht="15" x14ac:dyDescent="0.25">
      <c r="B45" s="27"/>
      <c r="C45" s="241"/>
      <c r="D45" s="249"/>
      <c r="E45" s="28"/>
      <c r="F45" s="28"/>
      <c r="G45" s="28"/>
      <c r="H45" s="28"/>
      <c r="I45" s="28"/>
    </row>
    <row r="46" spans="2:9" ht="15" x14ac:dyDescent="0.25">
      <c r="B46" s="337" t="s">
        <v>235</v>
      </c>
      <c r="C46" s="229" t="s">
        <v>236</v>
      </c>
      <c r="D46" s="243"/>
      <c r="E46" s="18"/>
      <c r="F46" s="19"/>
      <c r="G46" s="18"/>
      <c r="H46" s="20"/>
      <c r="I46" s="22"/>
    </row>
    <row r="47" spans="2:9" ht="15" x14ac:dyDescent="0.25">
      <c r="B47" s="338"/>
      <c r="C47" s="232">
        <v>5.0999999999999996</v>
      </c>
      <c r="D47" s="233" t="s">
        <v>237</v>
      </c>
      <c r="E47" s="12"/>
      <c r="F47" s="13"/>
      <c r="G47" s="12"/>
      <c r="H47" s="14"/>
      <c r="I47" s="14"/>
    </row>
    <row r="48" spans="2:9" ht="15" x14ac:dyDescent="0.25">
      <c r="B48" s="338"/>
      <c r="C48" s="232">
        <v>5.2</v>
      </c>
      <c r="D48" s="233" t="s">
        <v>238</v>
      </c>
      <c r="E48" s="12"/>
      <c r="F48" s="13"/>
      <c r="G48" s="12"/>
      <c r="H48" s="14"/>
      <c r="I48" s="14"/>
    </row>
    <row r="49" spans="2:9" ht="15" x14ac:dyDescent="0.25">
      <c r="B49" s="338"/>
      <c r="C49" s="232">
        <v>5.3</v>
      </c>
      <c r="D49" s="233" t="s">
        <v>239</v>
      </c>
      <c r="E49" s="12"/>
      <c r="F49" s="13"/>
      <c r="G49" s="12"/>
      <c r="H49" s="14"/>
      <c r="I49" s="14"/>
    </row>
    <row r="50" spans="2:9" ht="15" x14ac:dyDescent="0.25">
      <c r="B50" s="338"/>
      <c r="C50" s="232">
        <v>5.4</v>
      </c>
      <c r="D50" s="233" t="s">
        <v>240</v>
      </c>
      <c r="E50" s="65">
        <f>SUM(E47:E49)</f>
        <v>0</v>
      </c>
      <c r="F50" s="65">
        <f>SUM(F47:F49)</f>
        <v>0</v>
      </c>
      <c r="G50" s="65">
        <f>SUM(G47:G49)</f>
        <v>0</v>
      </c>
      <c r="H50" s="65">
        <f>SUM(H47:H49)</f>
        <v>0</v>
      </c>
      <c r="I50" s="65">
        <f>SUM(I47:I49)</f>
        <v>0</v>
      </c>
    </row>
    <row r="51" spans="2:9" ht="15" x14ac:dyDescent="0.25">
      <c r="B51" s="339"/>
      <c r="C51" s="251"/>
      <c r="D51" s="252"/>
      <c r="E51" s="18"/>
      <c r="F51" s="19"/>
      <c r="G51" s="18"/>
      <c r="H51" s="20"/>
      <c r="I51" s="22"/>
    </row>
    <row r="52" spans="2:9" ht="15" x14ac:dyDescent="0.25">
      <c r="B52" s="340" t="s">
        <v>241</v>
      </c>
      <c r="C52" s="254" t="s">
        <v>242</v>
      </c>
      <c r="D52" s="255"/>
      <c r="E52" s="29"/>
      <c r="F52" s="30"/>
      <c r="G52" s="29"/>
      <c r="H52" s="31"/>
      <c r="I52" s="32"/>
    </row>
    <row r="53" spans="2:9" ht="15" x14ac:dyDescent="0.25">
      <c r="B53" s="334"/>
      <c r="C53" s="232">
        <v>6.1</v>
      </c>
      <c r="D53" s="233" t="s">
        <v>243</v>
      </c>
      <c r="E53" s="12"/>
      <c r="F53" s="12"/>
      <c r="G53" s="12"/>
      <c r="H53" s="12"/>
      <c r="I53" s="12"/>
    </row>
    <row r="54" spans="2:9" ht="15.6" thickBot="1" x14ac:dyDescent="0.3">
      <c r="B54" s="341"/>
      <c r="C54" s="257">
        <v>6.2</v>
      </c>
      <c r="D54" s="258" t="s">
        <v>244</v>
      </c>
      <c r="E54" s="33"/>
      <c r="F54" s="33"/>
      <c r="G54" s="33"/>
      <c r="H54" s="33"/>
      <c r="I54" s="33"/>
    </row>
  </sheetData>
  <sheetProtection algorithmName="SHA-512" hashValue="HbdShhh9S+nlf5nwneY7u826DeFlN1qOso2ZQfKuoeVdR0K9J83SSmOv0w7QhZu5YDA4YUEeIpQq+VlINofNxg==" saltValue="H0ikwLGuw1sov0grBOryXg==" spinCount="100000" sheet="1" objects="1" scenarios="1"/>
  <protectedRanges>
    <protectedRange password="DFC0" sqref="E53:I54" name="Range5_1"/>
    <protectedRange password="DFC0" sqref="E26:I34" name="Range3_1"/>
    <protectedRange password="DFC0" sqref="E14:I14" name="Range1_1"/>
    <protectedRange password="DFC0" sqref="E17:I21" name="Range2_1"/>
    <protectedRange password="DFC0" sqref="E47:I49" name="Range4_1"/>
  </protectedRanges>
  <conditionalFormatting sqref="E35:I50">
    <cfRule type="cellIs" dxfId="7" priority="1" stopIfTrue="1" operator="lessThan">
      <formula>0</formula>
    </cfRule>
  </conditionalFormatting>
  <pageMargins left="0.7" right="0.7" top="0.75" bottom="0.75" header="0.3" footer="0.3"/>
  <pageSetup orientation="portrait" r:id="rId1"/>
  <headerFooter>
    <oddFooter>&amp;L&amp;A
Version Date: June 14, 2023</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5295E-A102-484E-ACCE-B324888836A6}">
  <sheetPr>
    <tabColor theme="0"/>
  </sheetPr>
  <dimension ref="A1:I54"/>
  <sheetViews>
    <sheetView showGridLines="0" zoomScale="79" zoomScaleNormal="79" workbookViewId="0">
      <selection activeCell="F6" sqref="F6"/>
    </sheetView>
  </sheetViews>
  <sheetFormatPr defaultColWidth="7.81640625" defaultRowHeight="15" x14ac:dyDescent="0.25"/>
  <cols>
    <col min="1" max="1" width="1.453125" style="8" customWidth="1"/>
    <col min="2" max="2" width="3" style="8" customWidth="1"/>
    <col min="3" max="3" width="4.81640625" style="8" customWidth="1"/>
    <col min="4" max="4" width="51.1796875" style="8" customWidth="1"/>
    <col min="5" max="9" width="17.08984375" style="8" customWidth="1"/>
    <col min="10" max="16384" width="7.81640625" style="8"/>
  </cols>
  <sheetData>
    <row r="1" spans="2:9" ht="15.6" x14ac:dyDescent="0.3">
      <c r="B1" s="7" t="s">
        <v>61</v>
      </c>
      <c r="C1" s="7"/>
      <c r="D1" s="7"/>
      <c r="E1" s="219"/>
      <c r="F1" s="219"/>
      <c r="G1" s="219"/>
      <c r="H1" s="219"/>
      <c r="I1" s="219"/>
    </row>
    <row r="2" spans="2:9" ht="15.6" x14ac:dyDescent="0.3">
      <c r="B2" s="7" t="s">
        <v>351</v>
      </c>
      <c r="C2" s="7"/>
      <c r="D2" s="7"/>
      <c r="E2" s="219"/>
      <c r="F2" s="219"/>
      <c r="G2" s="219"/>
      <c r="H2" s="219"/>
      <c r="I2" s="219"/>
    </row>
    <row r="3" spans="2:9" ht="15.6" x14ac:dyDescent="0.3">
      <c r="B3" s="7" t="s">
        <v>352</v>
      </c>
      <c r="C3" s="7"/>
      <c r="D3" s="7"/>
      <c r="E3" s="219"/>
      <c r="F3" s="219"/>
      <c r="G3" s="219"/>
      <c r="H3" s="219"/>
      <c r="I3" s="219"/>
    </row>
    <row r="4" spans="2:9" ht="15.6" x14ac:dyDescent="0.3">
      <c r="B4" s="7"/>
      <c r="C4" s="7"/>
      <c r="D4" s="7"/>
      <c r="E4" s="219"/>
      <c r="F4" s="219"/>
      <c r="G4" s="219"/>
      <c r="H4" s="219"/>
      <c r="I4" s="219"/>
    </row>
    <row r="5" spans="2:9" ht="16.2" thickBot="1" x14ac:dyDescent="0.35">
      <c r="B5" s="216" t="str">
        <f>'Cover-Input Page '!C7</f>
        <v>CompanyName</v>
      </c>
      <c r="C5" s="220"/>
      <c r="D5" s="220"/>
    </row>
    <row r="6" spans="2:9" ht="16.2" thickBot="1" x14ac:dyDescent="0.35">
      <c r="B6" s="217" t="str">
        <f>"Reporting Year: "&amp;'Cover-Input Page '!$C5</f>
        <v>Reporting Year: 2023</v>
      </c>
      <c r="C6" s="221"/>
      <c r="D6" s="221"/>
    </row>
    <row r="7" spans="2:9" ht="15.6" x14ac:dyDescent="0.3">
      <c r="B7" s="7" t="s">
        <v>201</v>
      </c>
      <c r="C7" s="7"/>
      <c r="D7" s="7"/>
      <c r="E7" s="219"/>
      <c r="F7" s="219"/>
      <c r="G7" s="219"/>
      <c r="H7" s="219"/>
      <c r="I7" s="219"/>
    </row>
    <row r="9" spans="2:9" ht="15.6" thickBot="1" x14ac:dyDescent="0.3">
      <c r="D9" s="34"/>
    </row>
    <row r="10" spans="2:9" ht="16.2" thickBot="1" x14ac:dyDescent="0.35">
      <c r="B10" s="7" t="s">
        <v>245</v>
      </c>
      <c r="E10" s="222"/>
      <c r="F10" s="223"/>
      <c r="G10" s="223" t="s">
        <v>203</v>
      </c>
      <c r="H10" s="223"/>
      <c r="I10" s="224"/>
    </row>
    <row r="11" spans="2:9" ht="13.95" customHeight="1" thickBot="1" x14ac:dyDescent="0.3">
      <c r="E11" s="225"/>
      <c r="F11" s="226"/>
      <c r="G11" s="226"/>
      <c r="H11" s="226"/>
      <c r="I11" s="227"/>
    </row>
    <row r="12" spans="2:9" ht="16.2" thickBot="1" x14ac:dyDescent="0.35">
      <c r="E12" s="218">
        <f>'Cover-Input Page '!$C5-5</f>
        <v>2018</v>
      </c>
      <c r="F12" s="218">
        <f>'Cover-Input Page '!$C5-4</f>
        <v>2019</v>
      </c>
      <c r="G12" s="218">
        <f>'Cover-Input Page '!$C5-3</f>
        <v>2020</v>
      </c>
      <c r="H12" s="218">
        <f>'Cover-Input Page '!$C5-2</f>
        <v>2021</v>
      </c>
      <c r="I12" s="218">
        <f>'Cover-Input Page '!$C5-1</f>
        <v>2022</v>
      </c>
    </row>
    <row r="13" spans="2:9" x14ac:dyDescent="0.25">
      <c r="B13" s="228" t="s">
        <v>197</v>
      </c>
      <c r="C13" s="229" t="s">
        <v>204</v>
      </c>
      <c r="D13" s="230"/>
      <c r="E13" s="9"/>
      <c r="F13" s="10"/>
      <c r="G13" s="9"/>
      <c r="H13" s="11"/>
      <c r="I13" s="11"/>
    </row>
    <row r="14" spans="2:9" x14ac:dyDescent="0.25">
      <c r="B14" s="231"/>
      <c r="C14" s="232">
        <v>1.1000000000000001</v>
      </c>
      <c r="D14" s="233" t="s">
        <v>205</v>
      </c>
      <c r="E14" s="12"/>
      <c r="F14" s="13"/>
      <c r="G14" s="12"/>
      <c r="H14" s="14"/>
      <c r="I14" s="14"/>
    </row>
    <row r="15" spans="2:9" x14ac:dyDescent="0.25">
      <c r="B15" s="234"/>
      <c r="C15" s="235"/>
      <c r="D15" s="236"/>
      <c r="E15" s="15"/>
      <c r="F15" s="16"/>
      <c r="G15" s="15"/>
      <c r="H15" s="17"/>
      <c r="I15" s="17"/>
    </row>
    <row r="16" spans="2:9" x14ac:dyDescent="0.25">
      <c r="B16" s="231" t="s">
        <v>198</v>
      </c>
      <c r="C16" s="237" t="s">
        <v>206</v>
      </c>
      <c r="D16" s="233"/>
      <c r="E16" s="18"/>
      <c r="F16" s="19"/>
      <c r="G16" s="18"/>
      <c r="H16" s="20"/>
      <c r="I16" s="20"/>
    </row>
    <row r="17" spans="1:9" x14ac:dyDescent="0.25">
      <c r="B17" s="231"/>
      <c r="C17" s="232">
        <v>2.1</v>
      </c>
      <c r="D17" s="233" t="s">
        <v>207</v>
      </c>
      <c r="E17" s="12"/>
      <c r="F17" s="13"/>
      <c r="G17" s="12"/>
      <c r="H17" s="14"/>
      <c r="I17" s="14"/>
    </row>
    <row r="18" spans="1:9" x14ac:dyDescent="0.25">
      <c r="B18" s="231"/>
      <c r="C18" s="232">
        <v>2.2000000000000002</v>
      </c>
      <c r="D18" s="233" t="s">
        <v>208</v>
      </c>
      <c r="E18" s="12"/>
      <c r="F18" s="13"/>
      <c r="G18" s="12"/>
      <c r="H18" s="14"/>
      <c r="I18" s="14"/>
    </row>
    <row r="19" spans="1:9" x14ac:dyDescent="0.25">
      <c r="B19" s="231"/>
      <c r="C19" s="232">
        <v>2.2999999999999998</v>
      </c>
      <c r="D19" s="233" t="s">
        <v>209</v>
      </c>
      <c r="E19" s="12"/>
      <c r="F19" s="13"/>
      <c r="G19" s="12"/>
      <c r="H19" s="14"/>
      <c r="I19" s="14"/>
    </row>
    <row r="20" spans="1:9" x14ac:dyDescent="0.25">
      <c r="B20" s="231"/>
      <c r="C20" s="232">
        <v>2.4</v>
      </c>
      <c r="D20" s="233" t="s">
        <v>210</v>
      </c>
      <c r="E20" s="12"/>
      <c r="F20" s="13"/>
      <c r="G20" s="12"/>
      <c r="H20" s="14"/>
      <c r="I20" s="14"/>
    </row>
    <row r="21" spans="1:9" x14ac:dyDescent="0.25">
      <c r="B21" s="231"/>
      <c r="C21" s="238" t="s">
        <v>211</v>
      </c>
      <c r="D21" s="233" t="s">
        <v>212</v>
      </c>
      <c r="E21" s="12"/>
      <c r="F21" s="13"/>
      <c r="G21" s="12"/>
      <c r="H21" s="14"/>
      <c r="I21" s="14"/>
    </row>
    <row r="22" spans="1:9" x14ac:dyDescent="0.25">
      <c r="A22" s="35"/>
      <c r="B22" s="231"/>
      <c r="C22" s="238" t="s">
        <v>213</v>
      </c>
      <c r="D22" s="239" t="s">
        <v>214</v>
      </c>
      <c r="E22" s="65">
        <f>SUM(E17:E21)</f>
        <v>0</v>
      </c>
      <c r="F22" s="65">
        <f t="shared" ref="F22:I22" si="0">SUM(F17:F21)</f>
        <v>0</v>
      </c>
      <c r="G22" s="65">
        <f t="shared" si="0"/>
        <v>0</v>
      </c>
      <c r="H22" s="65">
        <f t="shared" si="0"/>
        <v>0</v>
      </c>
      <c r="I22" s="65">
        <f t="shared" si="0"/>
        <v>0</v>
      </c>
    </row>
    <row r="23" spans="1:9" x14ac:dyDescent="0.25">
      <c r="B23" s="234"/>
      <c r="C23" s="241"/>
      <c r="D23" s="242"/>
      <c r="E23" s="15"/>
      <c r="F23" s="16"/>
      <c r="G23" s="15"/>
      <c r="H23" s="17"/>
      <c r="I23" s="17"/>
    </row>
    <row r="24" spans="1:9" x14ac:dyDescent="0.25">
      <c r="B24" s="228" t="s">
        <v>199</v>
      </c>
      <c r="C24" s="229" t="s">
        <v>215</v>
      </c>
      <c r="D24" s="243"/>
      <c r="E24" s="18"/>
      <c r="F24" s="19"/>
      <c r="G24" s="18"/>
      <c r="H24" s="20"/>
      <c r="I24" s="22"/>
    </row>
    <row r="25" spans="1:9" x14ac:dyDescent="0.25">
      <c r="B25" s="231"/>
      <c r="C25" s="232">
        <v>3.1</v>
      </c>
      <c r="D25" s="233" t="s">
        <v>216</v>
      </c>
      <c r="E25" s="18"/>
      <c r="F25" s="19"/>
      <c r="G25" s="18"/>
      <c r="H25" s="20"/>
      <c r="I25" s="22"/>
    </row>
    <row r="26" spans="1:9" ht="14.1" customHeight="1" x14ac:dyDescent="0.25">
      <c r="B26" s="231"/>
      <c r="C26" s="232"/>
      <c r="D26" s="244" t="s">
        <v>217</v>
      </c>
      <c r="E26" s="12"/>
      <c r="F26" s="13"/>
      <c r="G26" s="12"/>
      <c r="H26" s="14"/>
      <c r="I26" s="14"/>
    </row>
    <row r="27" spans="1:9" ht="14.1" customHeight="1" x14ac:dyDescent="0.25">
      <c r="B27" s="231"/>
      <c r="C27" s="232"/>
      <c r="D27" s="244" t="s">
        <v>218</v>
      </c>
      <c r="E27" s="12"/>
      <c r="F27" s="13"/>
      <c r="G27" s="12"/>
      <c r="H27" s="14"/>
      <c r="I27" s="14"/>
    </row>
    <row r="28" spans="1:9" ht="14.1" customHeight="1" x14ac:dyDescent="0.25">
      <c r="B28" s="231"/>
      <c r="C28" s="232"/>
      <c r="D28" s="244" t="s">
        <v>219</v>
      </c>
      <c r="E28" s="12"/>
      <c r="F28" s="13"/>
      <c r="G28" s="12"/>
      <c r="H28" s="14"/>
      <c r="I28" s="14"/>
    </row>
    <row r="29" spans="1:9" ht="14.1" customHeight="1" x14ac:dyDescent="0.25">
      <c r="B29" s="231"/>
      <c r="C29" s="232"/>
      <c r="D29" s="244" t="s">
        <v>220</v>
      </c>
      <c r="E29" s="12"/>
      <c r="F29" s="13"/>
      <c r="G29" s="12"/>
      <c r="H29" s="14"/>
      <c r="I29" s="14"/>
    </row>
    <row r="30" spans="1:9" ht="14.1" customHeight="1" x14ac:dyDescent="0.25">
      <c r="B30" s="231"/>
      <c r="C30" s="232"/>
      <c r="D30" s="244" t="s">
        <v>221</v>
      </c>
      <c r="E30" s="12"/>
      <c r="F30" s="13"/>
      <c r="G30" s="12"/>
      <c r="H30" s="14"/>
      <c r="I30" s="14"/>
    </row>
    <row r="31" spans="1:9" x14ac:dyDescent="0.25">
      <c r="B31" s="231"/>
      <c r="C31" s="232">
        <v>3.2</v>
      </c>
      <c r="D31" s="239" t="s">
        <v>222</v>
      </c>
      <c r="E31" s="12"/>
      <c r="F31" s="13"/>
      <c r="G31" s="12"/>
      <c r="H31" s="14"/>
      <c r="I31" s="23"/>
    </row>
    <row r="32" spans="1:9" x14ac:dyDescent="0.25">
      <c r="B32" s="231"/>
      <c r="C32" s="232">
        <v>3.3</v>
      </c>
      <c r="D32" s="239" t="s">
        <v>223</v>
      </c>
      <c r="E32" s="12"/>
      <c r="F32" s="13"/>
      <c r="G32" s="12"/>
      <c r="H32" s="14"/>
      <c r="I32" s="23"/>
    </row>
    <row r="33" spans="2:9" x14ac:dyDescent="0.25">
      <c r="B33" s="231"/>
      <c r="C33" s="232">
        <v>3.4</v>
      </c>
      <c r="D33" s="233" t="s">
        <v>224</v>
      </c>
      <c r="E33" s="12"/>
      <c r="F33" s="13"/>
      <c r="G33" s="12"/>
      <c r="H33" s="14"/>
      <c r="I33" s="14"/>
    </row>
    <row r="34" spans="2:9" x14ac:dyDescent="0.25">
      <c r="B34" s="231"/>
      <c r="C34" s="232">
        <v>3.5</v>
      </c>
      <c r="D34" s="233" t="s">
        <v>225</v>
      </c>
      <c r="E34" s="12"/>
      <c r="F34" s="13"/>
      <c r="G34" s="12"/>
      <c r="H34" s="14"/>
      <c r="I34" s="14"/>
    </row>
    <row r="35" spans="2:9" x14ac:dyDescent="0.25">
      <c r="B35" s="231"/>
      <c r="C35" s="232">
        <v>3.6</v>
      </c>
      <c r="D35" s="233" t="s">
        <v>226</v>
      </c>
      <c r="E35" s="65">
        <f>SUM(E26:E34)</f>
        <v>0</v>
      </c>
      <c r="F35" s="65">
        <f t="shared" ref="F35:I35" si="1">SUM(F26:F34)</f>
        <v>0</v>
      </c>
      <c r="G35" s="65">
        <f t="shared" si="1"/>
        <v>0</v>
      </c>
      <c r="H35" s="65">
        <f t="shared" si="1"/>
        <v>0</v>
      </c>
      <c r="I35" s="65">
        <f t="shared" si="1"/>
        <v>0</v>
      </c>
    </row>
    <row r="36" spans="2:9" ht="15.6" x14ac:dyDescent="0.25">
      <c r="B36" s="245"/>
      <c r="C36" s="246"/>
      <c r="D36" s="247"/>
      <c r="E36" s="15"/>
      <c r="F36" s="16"/>
      <c r="G36" s="15"/>
      <c r="H36" s="17"/>
      <c r="I36" s="24"/>
    </row>
    <row r="37" spans="2:9" x14ac:dyDescent="0.25">
      <c r="B37" s="228" t="s">
        <v>200</v>
      </c>
      <c r="C37" s="237" t="s">
        <v>227</v>
      </c>
      <c r="D37" s="248"/>
      <c r="E37" s="25"/>
      <c r="F37" s="25"/>
      <c r="G37" s="25"/>
      <c r="H37" s="25"/>
      <c r="I37" s="25"/>
    </row>
    <row r="38" spans="2:9" x14ac:dyDescent="0.25">
      <c r="B38" s="36"/>
      <c r="C38" s="232">
        <v>4.0999999999999996</v>
      </c>
      <c r="D38" s="233" t="s">
        <v>228</v>
      </c>
      <c r="E38" s="12"/>
      <c r="F38" s="13"/>
      <c r="G38" s="12"/>
      <c r="H38" s="14"/>
      <c r="I38" s="14"/>
    </row>
    <row r="39" spans="2:9" x14ac:dyDescent="0.25">
      <c r="B39" s="36"/>
      <c r="C39" s="232">
        <v>4.2</v>
      </c>
      <c r="D39" s="233" t="s">
        <v>229</v>
      </c>
      <c r="E39" s="12"/>
      <c r="F39" s="13"/>
      <c r="G39" s="12"/>
      <c r="H39" s="14"/>
      <c r="I39" s="14"/>
    </row>
    <row r="40" spans="2:9" x14ac:dyDescent="0.25">
      <c r="B40" s="36"/>
      <c r="C40" s="232">
        <v>4.3</v>
      </c>
      <c r="D40" s="233" t="s">
        <v>230</v>
      </c>
      <c r="E40" s="12"/>
      <c r="F40" s="13"/>
      <c r="G40" s="12"/>
      <c r="H40" s="14"/>
      <c r="I40" s="14"/>
    </row>
    <row r="41" spans="2:9" x14ac:dyDescent="0.25">
      <c r="B41" s="36"/>
      <c r="C41" s="232">
        <v>4.4000000000000004</v>
      </c>
      <c r="D41" s="233" t="s">
        <v>231</v>
      </c>
      <c r="E41" s="12"/>
      <c r="F41" s="13"/>
      <c r="G41" s="12"/>
      <c r="H41" s="14"/>
      <c r="I41" s="14"/>
    </row>
    <row r="42" spans="2:9" ht="30" x14ac:dyDescent="0.25">
      <c r="B42" s="36"/>
      <c r="C42" s="238">
        <v>4.5</v>
      </c>
      <c r="D42" s="239" t="s">
        <v>232</v>
      </c>
      <c r="E42" s="12"/>
      <c r="F42" s="13"/>
      <c r="G42" s="12"/>
      <c r="H42" s="14"/>
      <c r="I42" s="14"/>
    </row>
    <row r="43" spans="2:9" ht="30" x14ac:dyDescent="0.25">
      <c r="B43" s="36"/>
      <c r="C43" s="238">
        <v>4.5999999999999996</v>
      </c>
      <c r="D43" s="239" t="s">
        <v>233</v>
      </c>
      <c r="E43" s="12"/>
      <c r="F43" s="13"/>
      <c r="G43" s="12"/>
      <c r="H43" s="14"/>
      <c r="I43" s="23"/>
    </row>
    <row r="44" spans="2:9" x14ac:dyDescent="0.25">
      <c r="B44" s="36"/>
      <c r="C44" s="238">
        <v>4.7</v>
      </c>
      <c r="D44" s="239" t="s">
        <v>234</v>
      </c>
      <c r="E44" s="65">
        <f>SUM(E38:E43)</f>
        <v>0</v>
      </c>
      <c r="F44" s="65">
        <f>SUM(F38:F43)</f>
        <v>0</v>
      </c>
      <c r="G44" s="65">
        <f>SUM(G38:G43)</f>
        <v>0</v>
      </c>
      <c r="H44" s="65">
        <f>SUM(H38:H43)</f>
        <v>0</v>
      </c>
      <c r="I44" s="65">
        <f>SUM(I38:I43)</f>
        <v>0</v>
      </c>
    </row>
    <row r="45" spans="2:9" x14ac:dyDescent="0.25">
      <c r="B45" s="37"/>
      <c r="C45" s="241"/>
      <c r="D45" s="249"/>
      <c r="E45" s="28"/>
      <c r="F45" s="28"/>
      <c r="G45" s="28"/>
      <c r="H45" s="28"/>
      <c r="I45" s="28"/>
    </row>
    <row r="46" spans="2:9" x14ac:dyDescent="0.25">
      <c r="B46" s="250" t="s">
        <v>235</v>
      </c>
      <c r="C46" s="229" t="s">
        <v>236</v>
      </c>
      <c r="D46" s="243"/>
      <c r="E46" s="18"/>
      <c r="F46" s="19"/>
      <c r="G46" s="18"/>
      <c r="H46" s="20"/>
      <c r="I46" s="22"/>
    </row>
    <row r="47" spans="2:9" x14ac:dyDescent="0.25">
      <c r="B47" s="232"/>
      <c r="C47" s="232">
        <v>5.0999999999999996</v>
      </c>
      <c r="D47" s="233" t="s">
        <v>237</v>
      </c>
      <c r="E47" s="12"/>
      <c r="F47" s="13"/>
      <c r="G47" s="12"/>
      <c r="H47" s="14"/>
      <c r="I47" s="14"/>
    </row>
    <row r="48" spans="2:9" x14ac:dyDescent="0.25">
      <c r="B48" s="232"/>
      <c r="C48" s="232">
        <v>5.2</v>
      </c>
      <c r="D48" s="233" t="s">
        <v>238</v>
      </c>
      <c r="E48" s="12"/>
      <c r="F48" s="13"/>
      <c r="G48" s="12"/>
      <c r="H48" s="14"/>
      <c r="I48" s="14"/>
    </row>
    <row r="49" spans="2:9" x14ac:dyDescent="0.25">
      <c r="B49" s="232"/>
      <c r="C49" s="232">
        <v>5.3</v>
      </c>
      <c r="D49" s="233" t="s">
        <v>239</v>
      </c>
      <c r="E49" s="12"/>
      <c r="F49" s="13"/>
      <c r="G49" s="12"/>
      <c r="H49" s="14"/>
      <c r="I49" s="14"/>
    </row>
    <row r="50" spans="2:9" x14ac:dyDescent="0.25">
      <c r="B50" s="232"/>
      <c r="C50" s="232">
        <v>5.4</v>
      </c>
      <c r="D50" s="233" t="s">
        <v>240</v>
      </c>
      <c r="E50" s="65">
        <f>SUM(E47:E49)</f>
        <v>0</v>
      </c>
      <c r="F50" s="65">
        <f>SUM(F47:F49)</f>
        <v>0</v>
      </c>
      <c r="G50" s="65">
        <f>SUM(G47:G49)</f>
        <v>0</v>
      </c>
      <c r="H50" s="65">
        <f>SUM(H47:H49)</f>
        <v>0</v>
      </c>
      <c r="I50" s="65">
        <f>SUM(I47:I49)</f>
        <v>0</v>
      </c>
    </row>
    <row r="51" spans="2:9" x14ac:dyDescent="0.25">
      <c r="B51" s="251"/>
      <c r="C51" s="251"/>
      <c r="D51" s="252"/>
      <c r="E51" s="18"/>
      <c r="F51" s="19"/>
      <c r="G51" s="18"/>
      <c r="H51" s="20"/>
      <c r="I51" s="22"/>
    </row>
    <row r="52" spans="2:9" x14ac:dyDescent="0.25">
      <c r="B52" s="253" t="s">
        <v>241</v>
      </c>
      <c r="C52" s="254" t="s">
        <v>242</v>
      </c>
      <c r="D52" s="255"/>
      <c r="E52" s="29"/>
      <c r="F52" s="30"/>
      <c r="G52" s="29"/>
      <c r="H52" s="31"/>
      <c r="I52" s="32"/>
    </row>
    <row r="53" spans="2:9" x14ac:dyDescent="0.25">
      <c r="B53" s="231"/>
      <c r="C53" s="232">
        <v>6.1</v>
      </c>
      <c r="D53" s="233" t="s">
        <v>243</v>
      </c>
      <c r="E53" s="12"/>
      <c r="F53" s="12"/>
      <c r="G53" s="12"/>
      <c r="H53" s="12"/>
      <c r="I53" s="12"/>
    </row>
    <row r="54" spans="2:9" ht="15.6" thickBot="1" x14ac:dyDescent="0.3">
      <c r="B54" s="256"/>
      <c r="C54" s="257">
        <v>6.2</v>
      </c>
      <c r="D54" s="258" t="s">
        <v>244</v>
      </c>
      <c r="E54" s="33"/>
      <c r="F54" s="33"/>
      <c r="G54" s="33"/>
      <c r="H54" s="33"/>
      <c r="I54" s="33"/>
    </row>
  </sheetData>
  <sheetProtection algorithmName="SHA-512" hashValue="PWUEyYug8eE3aZ9xT9QkomPJB3reBEeoG+WsjCL8h9pfN7i9m1Q6iTRCTOWsYXc02dqIYQkYLkpshpHbEJtFuw==" saltValue="TlNn+wiNYqnqnvYxEwQZzA==" spinCount="100000" sheet="1" objects="1" scenarios="1"/>
  <protectedRanges>
    <protectedRange password="DFC0" sqref="E53:I54" name="Range5"/>
    <protectedRange password="DFC0" sqref="E26:I34" name="Range3"/>
    <protectedRange password="DFC0" sqref="E14:I14" name="Range1"/>
    <protectedRange password="DFC0" sqref="E17:I21" name="Range2"/>
    <protectedRange password="DFC0" sqref="E47:I49" name="Range4"/>
  </protectedRanges>
  <conditionalFormatting sqref="E35:I50">
    <cfRule type="cellIs" dxfId="6" priority="1" stopIfTrue="1" operator="lessThan">
      <formula>0</formula>
    </cfRule>
  </conditionalFormatting>
  <pageMargins left="0.7" right="0.7" top="0.75" bottom="0.75" header="0.3" footer="0.3"/>
  <pageSetup orientation="portrait" r:id="rId1"/>
  <headerFooter>
    <oddFooter>&amp;L&amp;A
Version Date: June 14, 2023</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97CC62-6776-4DF9-B83D-D769F88172FB}">
  <sheetPr>
    <tabColor theme="0"/>
  </sheetPr>
  <dimension ref="B1:I59"/>
  <sheetViews>
    <sheetView showGridLines="0" zoomScale="88" zoomScaleNormal="88" workbookViewId="0">
      <selection activeCell="F6" sqref="F6"/>
    </sheetView>
  </sheetViews>
  <sheetFormatPr defaultColWidth="7.81640625" defaultRowHeight="15" x14ac:dyDescent="0.25"/>
  <cols>
    <col min="1" max="1" width="1.453125" style="8" customWidth="1"/>
    <col min="2" max="2" width="3" style="8" customWidth="1"/>
    <col min="3" max="3" width="4.81640625" style="8" customWidth="1"/>
    <col min="4" max="4" width="37.453125" style="8" customWidth="1"/>
    <col min="5" max="9" width="17.81640625" style="8" customWidth="1"/>
    <col min="10" max="16384" width="7.81640625" style="8"/>
  </cols>
  <sheetData>
    <row r="1" spans="2:9" ht="15.6" x14ac:dyDescent="0.3">
      <c r="B1" s="7" t="s">
        <v>61</v>
      </c>
      <c r="C1" s="7"/>
      <c r="D1" s="7"/>
      <c r="E1" s="109"/>
      <c r="F1" s="109"/>
      <c r="G1" s="219"/>
      <c r="H1" s="219"/>
      <c r="I1" s="219"/>
    </row>
    <row r="2" spans="2:9" ht="15.6" x14ac:dyDescent="0.3">
      <c r="B2" s="7" t="s">
        <v>351</v>
      </c>
      <c r="C2" s="7"/>
      <c r="D2" s="7"/>
      <c r="F2" s="219"/>
      <c r="G2" s="219"/>
      <c r="H2" s="219"/>
      <c r="I2" s="219"/>
    </row>
    <row r="3" spans="2:9" ht="15.6" x14ac:dyDescent="0.3">
      <c r="B3" s="7" t="s">
        <v>352</v>
      </c>
      <c r="C3" s="7"/>
      <c r="D3" s="7"/>
      <c r="E3" s="219"/>
      <c r="F3" s="219"/>
      <c r="G3" s="219"/>
      <c r="H3" s="219"/>
      <c r="I3" s="219"/>
    </row>
    <row r="4" spans="2:9" ht="10.5" customHeight="1" x14ac:dyDescent="0.3">
      <c r="B4" s="7"/>
    </row>
    <row r="5" spans="2:9" ht="16.2" thickBot="1" x14ac:dyDescent="0.35">
      <c r="B5" s="216" t="str">
        <f>'Cover-Input Page '!C7</f>
        <v>CompanyName</v>
      </c>
      <c r="C5" s="220"/>
      <c r="D5" s="220"/>
    </row>
    <row r="6" spans="2:9" ht="16.2" thickBot="1" x14ac:dyDescent="0.35">
      <c r="B6" s="217" t="str">
        <f>"Reporting Year: "&amp;'Cover-Input Page '!$C5</f>
        <v>Reporting Year: 2023</v>
      </c>
      <c r="C6" s="221"/>
      <c r="D6" s="221"/>
    </row>
    <row r="7" spans="2:9" ht="15.6" x14ac:dyDescent="0.3">
      <c r="B7" s="7" t="s">
        <v>201</v>
      </c>
      <c r="C7" s="7"/>
      <c r="D7" s="7"/>
      <c r="E7" s="219"/>
      <c r="F7" s="219"/>
      <c r="G7" s="219"/>
      <c r="H7" s="219"/>
      <c r="I7" s="219"/>
    </row>
    <row r="9" spans="2:9" ht="15.6" thickBot="1" x14ac:dyDescent="0.3">
      <c r="D9" s="34"/>
    </row>
    <row r="10" spans="2:9" ht="16.2" thickBot="1" x14ac:dyDescent="0.35">
      <c r="B10" s="7" t="s">
        <v>202</v>
      </c>
      <c r="E10" s="222"/>
      <c r="F10" s="223"/>
      <c r="G10" s="223" t="s">
        <v>203</v>
      </c>
      <c r="H10" s="223"/>
      <c r="I10" s="224"/>
    </row>
    <row r="11" spans="2:9" ht="13.95" customHeight="1" thickBot="1" x14ac:dyDescent="0.3">
      <c r="E11" s="225"/>
      <c r="F11" s="226"/>
      <c r="G11" s="226"/>
      <c r="H11" s="226"/>
      <c r="I11" s="227"/>
    </row>
    <row r="12" spans="2:9" ht="16.2" thickBot="1" x14ac:dyDescent="0.35">
      <c r="E12" s="259">
        <f>'Cover-Input Page '!$C5-5</f>
        <v>2018</v>
      </c>
      <c r="F12" s="259">
        <f>'Cover-Input Page '!$C5-4</f>
        <v>2019</v>
      </c>
      <c r="G12" s="260">
        <f>'Cover-Input Page '!$C5-3</f>
        <v>2020</v>
      </c>
      <c r="H12" s="259">
        <f>'Cover-Input Page '!$C5-2</f>
        <v>2021</v>
      </c>
      <c r="I12" s="261">
        <f>'Cover-Input Page '!$C5-1</f>
        <v>2022</v>
      </c>
    </row>
    <row r="13" spans="2:9" x14ac:dyDescent="0.25">
      <c r="B13" s="228" t="s">
        <v>197</v>
      </c>
      <c r="C13" s="229" t="s">
        <v>246</v>
      </c>
      <c r="D13" s="262"/>
      <c r="E13" s="18"/>
      <c r="F13" s="19"/>
      <c r="G13" s="18"/>
      <c r="H13" s="20"/>
      <c r="I13" s="20"/>
    </row>
    <row r="14" spans="2:9" x14ac:dyDescent="0.25">
      <c r="B14" s="231"/>
      <c r="C14" s="232">
        <v>1.1000000000000001</v>
      </c>
      <c r="D14" s="233" t="s">
        <v>247</v>
      </c>
      <c r="E14" s="65">
        <f>'LGHistData-HMO'!E14</f>
        <v>0</v>
      </c>
      <c r="F14" s="65">
        <f>'LGHistData-HMO'!F14</f>
        <v>0</v>
      </c>
      <c r="G14" s="65">
        <f>'LGHistData-HMO'!G14</f>
        <v>0</v>
      </c>
      <c r="H14" s="65">
        <f>'LGHistData-HMO'!H14</f>
        <v>0</v>
      </c>
      <c r="I14" s="65">
        <f>'LGHistData-HMO'!I14</f>
        <v>0</v>
      </c>
    </row>
    <row r="15" spans="2:9" x14ac:dyDescent="0.25">
      <c r="B15" s="231"/>
      <c r="C15" s="232">
        <v>1.2</v>
      </c>
      <c r="D15" s="233" t="s">
        <v>248</v>
      </c>
      <c r="E15" s="65">
        <f>'LGHistData-HMO'!E22</f>
        <v>0</v>
      </c>
      <c r="F15" s="65">
        <f>'LGHistData-HMO'!F22</f>
        <v>0</v>
      </c>
      <c r="G15" s="65">
        <f>'LGHistData-HMO'!G22</f>
        <v>0</v>
      </c>
      <c r="H15" s="65">
        <f>'LGHistData-HMO'!H22</f>
        <v>0</v>
      </c>
      <c r="I15" s="65">
        <f>'LGHistData-HMO'!I22</f>
        <v>0</v>
      </c>
    </row>
    <row r="16" spans="2:9" x14ac:dyDescent="0.25">
      <c r="B16" s="231"/>
      <c r="C16" s="232">
        <v>1.3</v>
      </c>
      <c r="D16" s="233" t="s">
        <v>237</v>
      </c>
      <c r="E16" s="65">
        <f>'LGHistData-HMO'!E50</f>
        <v>0</v>
      </c>
      <c r="F16" s="65">
        <f>'LGHistData-HMO'!F50</f>
        <v>0</v>
      </c>
      <c r="G16" s="65">
        <f>'LGHistData-HMO'!G50</f>
        <v>0</v>
      </c>
      <c r="H16" s="65">
        <f>'LGHistData-HMO'!H50</f>
        <v>0</v>
      </c>
      <c r="I16" s="65">
        <f>'LGHistData-HMO'!I50</f>
        <v>0</v>
      </c>
    </row>
    <row r="17" spans="2:9" x14ac:dyDescent="0.25">
      <c r="B17" s="231"/>
      <c r="C17" s="232">
        <v>1.4</v>
      </c>
      <c r="D17" s="233" t="s">
        <v>249</v>
      </c>
      <c r="E17" s="65">
        <f>'LGHistData-HMO'!E35</f>
        <v>0</v>
      </c>
      <c r="F17" s="65">
        <f>'LGHistData-HMO'!F35</f>
        <v>0</v>
      </c>
      <c r="G17" s="65">
        <f>'LGHistData-HMO'!G35</f>
        <v>0</v>
      </c>
      <c r="H17" s="65">
        <f>'LGHistData-HMO'!H35</f>
        <v>0</v>
      </c>
      <c r="I17" s="65">
        <f>'LGHistData-HMO'!I35</f>
        <v>0</v>
      </c>
    </row>
    <row r="18" spans="2:9" x14ac:dyDescent="0.25">
      <c r="B18" s="231"/>
      <c r="C18" s="232">
        <v>1.5</v>
      </c>
      <c r="D18" s="233" t="s">
        <v>250</v>
      </c>
      <c r="E18" s="65">
        <f>'LGHistData-HMO'!E44</f>
        <v>0</v>
      </c>
      <c r="F18" s="66">
        <f>'LGHistData-HMO'!F44</f>
        <v>0</v>
      </c>
      <c r="G18" s="65">
        <f>'LGHistData-HMO'!G44</f>
        <v>0</v>
      </c>
      <c r="H18" s="67">
        <f>'LGHistData-HMO'!H44</f>
        <v>0</v>
      </c>
      <c r="I18" s="67">
        <f>'LGHistData-HMO'!I44</f>
        <v>0</v>
      </c>
    </row>
    <row r="19" spans="2:9" x14ac:dyDescent="0.25">
      <c r="B19" s="234"/>
      <c r="C19" s="241"/>
      <c r="D19" s="242"/>
      <c r="E19" s="15"/>
      <c r="F19" s="16"/>
      <c r="G19" s="15"/>
      <c r="H19" s="17"/>
      <c r="I19" s="17"/>
    </row>
    <row r="20" spans="2:9" x14ac:dyDescent="0.25">
      <c r="B20" s="228" t="s">
        <v>198</v>
      </c>
      <c r="C20" s="229" t="s">
        <v>251</v>
      </c>
      <c r="D20" s="243"/>
      <c r="E20" s="18"/>
      <c r="F20" s="19"/>
      <c r="G20" s="18"/>
      <c r="H20" s="20"/>
      <c r="I20" s="22"/>
    </row>
    <row r="21" spans="2:9" x14ac:dyDescent="0.25">
      <c r="B21" s="231"/>
      <c r="C21" s="232">
        <v>2.1</v>
      </c>
      <c r="D21" s="233" t="s">
        <v>247</v>
      </c>
      <c r="E21" s="65" t="str">
        <f>IF('LGHistData-HMO'!E$54=0,"",'LGHistData-Summary'!E14/'LGHistData-HMO'!E$54)</f>
        <v/>
      </c>
      <c r="F21" s="65" t="str">
        <f>IF('LGHistData-HMO'!F$54=0,"",'LGHistData-Summary'!F14/'LGHistData-HMO'!F$54)</f>
        <v/>
      </c>
      <c r="G21" s="65" t="str">
        <f>IF('LGHistData-HMO'!G$54=0,"",'LGHistData-Summary'!G14/'LGHistData-HMO'!G$54)</f>
        <v/>
      </c>
      <c r="H21" s="65" t="str">
        <f>IF('LGHistData-HMO'!H$54=0,"",'LGHistData-Summary'!H14/'LGHistData-HMO'!H$54)</f>
        <v/>
      </c>
      <c r="I21" s="65" t="str">
        <f>IF('LGHistData-HMO'!I$54=0,"",'LGHistData-Summary'!I14/'LGHistData-HMO'!I$54)</f>
        <v/>
      </c>
    </row>
    <row r="22" spans="2:9" x14ac:dyDescent="0.25">
      <c r="B22" s="231"/>
      <c r="C22" s="232">
        <v>2.2000000000000002</v>
      </c>
      <c r="D22" s="233" t="s">
        <v>248</v>
      </c>
      <c r="E22" s="65" t="str">
        <f>IF('LGHistData-HMO'!E$54=0,"",'LGHistData-Summary'!E15/'LGHistData-HMO'!E$54)</f>
        <v/>
      </c>
      <c r="F22" s="65" t="str">
        <f>IF('LGHistData-HMO'!F$54=0,"",'LGHistData-Summary'!F15/'LGHistData-HMO'!F$54)</f>
        <v/>
      </c>
      <c r="G22" s="65" t="str">
        <f>IF('LGHistData-HMO'!G$54=0,"",'LGHistData-Summary'!G15/'LGHistData-HMO'!G$54)</f>
        <v/>
      </c>
      <c r="H22" s="65" t="str">
        <f>IF('LGHistData-HMO'!H$54=0,"",'LGHistData-Summary'!H15/'LGHistData-HMO'!H$54)</f>
        <v/>
      </c>
      <c r="I22" s="65" t="str">
        <f>IF('LGHistData-HMO'!I$54=0,"",'LGHistData-Summary'!I15/'LGHistData-HMO'!I$54)</f>
        <v/>
      </c>
    </row>
    <row r="23" spans="2:9" x14ac:dyDescent="0.25">
      <c r="B23" s="231"/>
      <c r="C23" s="232">
        <v>2.2999999999999998</v>
      </c>
      <c r="D23" s="233" t="s">
        <v>237</v>
      </c>
      <c r="E23" s="65" t="str">
        <f>IF('LGHistData-HMO'!E$54=0,"",'LGHistData-Summary'!E16/'LGHistData-HMO'!E$54)</f>
        <v/>
      </c>
      <c r="F23" s="65" t="str">
        <f>IF('LGHistData-HMO'!F$54=0,"",'LGHistData-Summary'!F16/'LGHistData-HMO'!F$54)</f>
        <v/>
      </c>
      <c r="G23" s="65" t="str">
        <f>IF('LGHistData-HMO'!G$54=0,"",'LGHistData-Summary'!G16/'LGHistData-HMO'!G$54)</f>
        <v/>
      </c>
      <c r="H23" s="65" t="str">
        <f>IF('LGHistData-HMO'!H$54=0,"",'LGHistData-Summary'!H16/'LGHistData-HMO'!H$54)</f>
        <v/>
      </c>
      <c r="I23" s="65" t="str">
        <f>IF('LGHistData-HMO'!I$54=0,"",'LGHistData-Summary'!I16/'LGHistData-HMO'!I$54)</f>
        <v/>
      </c>
    </row>
    <row r="24" spans="2:9" x14ac:dyDescent="0.25">
      <c r="B24" s="231"/>
      <c r="C24" s="232">
        <v>2.4</v>
      </c>
      <c r="D24" s="233" t="s">
        <v>249</v>
      </c>
      <c r="E24" s="65" t="str">
        <f>IF('LGHistData-HMO'!E$54=0,"",'LGHistData-Summary'!E17/'LGHistData-HMO'!E$54)</f>
        <v/>
      </c>
      <c r="F24" s="65" t="str">
        <f>IF('LGHistData-HMO'!F$54=0,"",'LGHistData-Summary'!F17/'LGHistData-HMO'!F$54)</f>
        <v/>
      </c>
      <c r="G24" s="65" t="str">
        <f>IF('LGHistData-HMO'!G$54=0,"",'LGHistData-Summary'!G17/'LGHistData-HMO'!G$54)</f>
        <v/>
      </c>
      <c r="H24" s="65" t="str">
        <f>IF('LGHistData-HMO'!H$54=0,"",'LGHistData-Summary'!H17/'LGHistData-HMO'!H$54)</f>
        <v/>
      </c>
      <c r="I24" s="65" t="str">
        <f>IF('LGHistData-HMO'!I$54=0,"",'LGHistData-Summary'!I17/'LGHistData-HMO'!I$54)</f>
        <v/>
      </c>
    </row>
    <row r="25" spans="2:9" x14ac:dyDescent="0.25">
      <c r="B25" s="231"/>
      <c r="C25" s="232">
        <v>2.5</v>
      </c>
      <c r="D25" s="233" t="s">
        <v>250</v>
      </c>
      <c r="E25" s="65" t="str">
        <f>IF('LGHistData-HMO'!E$54=0,"",'LGHistData-Summary'!E18/'LGHistData-HMO'!E$54)</f>
        <v/>
      </c>
      <c r="F25" s="66" t="str">
        <f>IF('LGHistData-HMO'!F$54=0,"",'LGHistData-Summary'!F18/'LGHistData-HMO'!F$54)</f>
        <v/>
      </c>
      <c r="G25" s="65" t="str">
        <f>IF('LGHistData-HMO'!G$54=0,"",'LGHistData-Summary'!G18/'LGHistData-HMO'!G$54)</f>
        <v/>
      </c>
      <c r="H25" s="67" t="str">
        <f>IF('LGHistData-HMO'!H$54=0,"",'LGHistData-Summary'!H18/'LGHistData-HMO'!H$54)</f>
        <v/>
      </c>
      <c r="I25" s="67" t="str">
        <f>IF('LGHistData-HMO'!I$54=0,"",'LGHistData-Summary'!I18/'LGHistData-HMO'!I$54)</f>
        <v/>
      </c>
    </row>
    <row r="26" spans="2:9" ht="15.6" x14ac:dyDescent="0.25">
      <c r="B26" s="245"/>
      <c r="C26" s="246"/>
      <c r="D26" s="247"/>
      <c r="E26" s="15"/>
      <c r="F26" s="16"/>
      <c r="G26" s="15"/>
      <c r="H26" s="17"/>
      <c r="I26" s="24"/>
    </row>
    <row r="27" spans="2:9" x14ac:dyDescent="0.25">
      <c r="B27" s="250" t="s">
        <v>199</v>
      </c>
      <c r="C27" s="229" t="s">
        <v>252</v>
      </c>
      <c r="D27" s="243"/>
      <c r="E27" s="18"/>
      <c r="F27" s="19"/>
      <c r="G27" s="18"/>
      <c r="H27" s="20"/>
      <c r="I27" s="22"/>
    </row>
    <row r="28" spans="2:9" x14ac:dyDescent="0.25">
      <c r="B28" s="232"/>
      <c r="C28" s="232">
        <v>3.1</v>
      </c>
      <c r="D28" s="233" t="s">
        <v>247</v>
      </c>
      <c r="E28" s="240" t="s">
        <v>253</v>
      </c>
      <c r="F28" s="68" t="str">
        <f>IF(E21="","",F21/E21-1)</f>
        <v/>
      </c>
      <c r="G28" s="68" t="str">
        <f>IF(F21="","",G21/F21-1)</f>
        <v/>
      </c>
      <c r="H28" s="68" t="str">
        <f>IF(G21="","",H21/G21-1)</f>
        <v/>
      </c>
      <c r="I28" s="68" t="str">
        <f>IF(H21="","",I21/H21-1)</f>
        <v/>
      </c>
    </row>
    <row r="29" spans="2:9" x14ac:dyDescent="0.25">
      <c r="B29" s="232"/>
      <c r="C29" s="232">
        <v>3.2</v>
      </c>
      <c r="D29" s="233" t="s">
        <v>248</v>
      </c>
      <c r="E29" s="240" t="s">
        <v>253</v>
      </c>
      <c r="F29" s="68" t="str">
        <f t="shared" ref="F29:I32" si="0">IF(E22="","",F22/E22-1)</f>
        <v/>
      </c>
      <c r="G29" s="68" t="str">
        <f t="shared" si="0"/>
        <v/>
      </c>
      <c r="H29" s="68" t="str">
        <f t="shared" si="0"/>
        <v/>
      </c>
      <c r="I29" s="68" t="str">
        <f t="shared" si="0"/>
        <v/>
      </c>
    </row>
    <row r="30" spans="2:9" x14ac:dyDescent="0.25">
      <c r="B30" s="232"/>
      <c r="C30" s="232">
        <v>3.3</v>
      </c>
      <c r="D30" s="233" t="s">
        <v>237</v>
      </c>
      <c r="E30" s="240" t="s">
        <v>253</v>
      </c>
      <c r="F30" s="68" t="str">
        <f t="shared" si="0"/>
        <v/>
      </c>
      <c r="G30" s="68" t="str">
        <f t="shared" si="0"/>
        <v/>
      </c>
      <c r="H30" s="68" t="str">
        <f t="shared" si="0"/>
        <v/>
      </c>
      <c r="I30" s="68" t="str">
        <f t="shared" si="0"/>
        <v/>
      </c>
    </row>
    <row r="31" spans="2:9" x14ac:dyDescent="0.25">
      <c r="B31" s="232"/>
      <c r="C31" s="232">
        <v>3.4</v>
      </c>
      <c r="D31" s="233" t="s">
        <v>249</v>
      </c>
      <c r="E31" s="240" t="s">
        <v>253</v>
      </c>
      <c r="F31" s="68" t="str">
        <f t="shared" si="0"/>
        <v/>
      </c>
      <c r="G31" s="68" t="str">
        <f t="shared" si="0"/>
        <v/>
      </c>
      <c r="H31" s="68" t="str">
        <f t="shared" si="0"/>
        <v/>
      </c>
      <c r="I31" s="68" t="str">
        <f t="shared" si="0"/>
        <v/>
      </c>
    </row>
    <row r="32" spans="2:9" x14ac:dyDescent="0.25">
      <c r="B32" s="232"/>
      <c r="C32" s="232">
        <v>3.5</v>
      </c>
      <c r="D32" s="233" t="s">
        <v>250</v>
      </c>
      <c r="E32" s="240" t="s">
        <v>253</v>
      </c>
      <c r="F32" s="69" t="str">
        <f t="shared" si="0"/>
        <v/>
      </c>
      <c r="G32" s="68" t="str">
        <f t="shared" si="0"/>
        <v/>
      </c>
      <c r="H32" s="70" t="str">
        <f t="shared" si="0"/>
        <v/>
      </c>
      <c r="I32" s="70" t="str">
        <f t="shared" si="0"/>
        <v/>
      </c>
    </row>
    <row r="33" spans="2:9" ht="15.6" thickBot="1" x14ac:dyDescent="0.3">
      <c r="B33" s="241"/>
      <c r="C33" s="241"/>
      <c r="D33" s="236"/>
      <c r="E33" s="38"/>
      <c r="F33" s="39"/>
      <c r="G33" s="38"/>
      <c r="H33" s="40"/>
      <c r="I33" s="41"/>
    </row>
    <row r="35" spans="2:9" ht="15.6" thickBot="1" x14ac:dyDescent="0.3"/>
    <row r="36" spans="2:9" ht="16.2" thickBot="1" x14ac:dyDescent="0.35">
      <c r="B36" s="7" t="s">
        <v>245</v>
      </c>
      <c r="E36" s="222"/>
      <c r="F36" s="223"/>
      <c r="G36" s="223" t="s">
        <v>203</v>
      </c>
      <c r="H36" s="223"/>
      <c r="I36" s="224"/>
    </row>
    <row r="37" spans="2:9" ht="16.2" thickBot="1" x14ac:dyDescent="0.3">
      <c r="E37" s="225"/>
      <c r="F37" s="226"/>
      <c r="G37" s="226"/>
      <c r="H37" s="226"/>
      <c r="I37" s="227"/>
    </row>
    <row r="38" spans="2:9" ht="16.2" thickBot="1" x14ac:dyDescent="0.35">
      <c r="E38" s="259">
        <f>E12</f>
        <v>2018</v>
      </c>
      <c r="F38" s="259">
        <f>E38+1</f>
        <v>2019</v>
      </c>
      <c r="G38" s="260">
        <f>F38+1</f>
        <v>2020</v>
      </c>
      <c r="H38" s="259">
        <f>G38+1</f>
        <v>2021</v>
      </c>
      <c r="I38" s="261">
        <f>H38+1</f>
        <v>2022</v>
      </c>
    </row>
    <row r="39" spans="2:9" x14ac:dyDescent="0.25">
      <c r="B39" s="228" t="s">
        <v>197</v>
      </c>
      <c r="C39" s="229" t="s">
        <v>246</v>
      </c>
      <c r="D39" s="262"/>
      <c r="E39" s="18"/>
      <c r="F39" s="19"/>
      <c r="G39" s="18"/>
      <c r="H39" s="20"/>
      <c r="I39" s="20"/>
    </row>
    <row r="40" spans="2:9" x14ac:dyDescent="0.25">
      <c r="B40" s="231"/>
      <c r="C40" s="232">
        <v>1.1000000000000001</v>
      </c>
      <c r="D40" s="233" t="s">
        <v>247</v>
      </c>
      <c r="E40" s="65">
        <f>'LGHistData-PPO'!E14</f>
        <v>0</v>
      </c>
      <c r="F40" s="65">
        <f>'LGHistData-PPO'!F14</f>
        <v>0</v>
      </c>
      <c r="G40" s="65">
        <f>'LGHistData-PPO'!G14</f>
        <v>0</v>
      </c>
      <c r="H40" s="65">
        <f>'LGHistData-PPO'!H14</f>
        <v>0</v>
      </c>
      <c r="I40" s="65">
        <f>'LGHistData-PPO'!I14</f>
        <v>0</v>
      </c>
    </row>
    <row r="41" spans="2:9" x14ac:dyDescent="0.25">
      <c r="B41" s="231"/>
      <c r="C41" s="232">
        <v>1.2</v>
      </c>
      <c r="D41" s="233" t="s">
        <v>248</v>
      </c>
      <c r="E41" s="65">
        <f>'LGHistData-PPO'!E22</f>
        <v>0</v>
      </c>
      <c r="F41" s="65">
        <f>'LGHistData-PPO'!F22</f>
        <v>0</v>
      </c>
      <c r="G41" s="65">
        <f>'LGHistData-PPO'!G22</f>
        <v>0</v>
      </c>
      <c r="H41" s="65">
        <f>'LGHistData-PPO'!H22</f>
        <v>0</v>
      </c>
      <c r="I41" s="65">
        <f>'LGHistData-PPO'!I22</f>
        <v>0</v>
      </c>
    </row>
    <row r="42" spans="2:9" x14ac:dyDescent="0.25">
      <c r="B42" s="231"/>
      <c r="C42" s="232">
        <v>1.3</v>
      </c>
      <c r="D42" s="233" t="s">
        <v>237</v>
      </c>
      <c r="E42" s="65">
        <f>'LGHistData-PPO'!E50</f>
        <v>0</v>
      </c>
      <c r="F42" s="65">
        <f>'LGHistData-PPO'!F50</f>
        <v>0</v>
      </c>
      <c r="G42" s="65">
        <f>'LGHistData-PPO'!G50</f>
        <v>0</v>
      </c>
      <c r="H42" s="65">
        <f>'LGHistData-PPO'!H50</f>
        <v>0</v>
      </c>
      <c r="I42" s="65">
        <f>'LGHistData-PPO'!I50</f>
        <v>0</v>
      </c>
    </row>
    <row r="43" spans="2:9" x14ac:dyDescent="0.25">
      <c r="B43" s="231"/>
      <c r="C43" s="232">
        <v>1.4</v>
      </c>
      <c r="D43" s="233" t="s">
        <v>249</v>
      </c>
      <c r="E43" s="65">
        <f>'LGHistData-PPO'!E35</f>
        <v>0</v>
      </c>
      <c r="F43" s="65">
        <f>'LGHistData-PPO'!F35</f>
        <v>0</v>
      </c>
      <c r="G43" s="65">
        <f>'LGHistData-PPO'!G35</f>
        <v>0</v>
      </c>
      <c r="H43" s="65">
        <f>'LGHistData-PPO'!H35</f>
        <v>0</v>
      </c>
      <c r="I43" s="65">
        <f>'LGHistData-PPO'!I35</f>
        <v>0</v>
      </c>
    </row>
    <row r="44" spans="2:9" x14ac:dyDescent="0.25">
      <c r="B44" s="231"/>
      <c r="C44" s="232">
        <v>1.5</v>
      </c>
      <c r="D44" s="233" t="s">
        <v>250</v>
      </c>
      <c r="E44" s="65">
        <f>'LGHistData-PPO'!E44</f>
        <v>0</v>
      </c>
      <c r="F44" s="66">
        <f>'LGHistData-PPO'!F44</f>
        <v>0</v>
      </c>
      <c r="G44" s="65">
        <f>'LGHistData-PPO'!G44</f>
        <v>0</v>
      </c>
      <c r="H44" s="67">
        <f>'LGHistData-PPO'!H44</f>
        <v>0</v>
      </c>
      <c r="I44" s="67">
        <f>'LGHistData-PPO'!I44</f>
        <v>0</v>
      </c>
    </row>
    <row r="45" spans="2:9" x14ac:dyDescent="0.25">
      <c r="B45" s="234"/>
      <c r="C45" s="241"/>
      <c r="D45" s="242"/>
      <c r="E45" s="15"/>
      <c r="F45" s="16"/>
      <c r="G45" s="15"/>
      <c r="H45" s="17"/>
      <c r="I45" s="17"/>
    </row>
    <row r="46" spans="2:9" x14ac:dyDescent="0.25">
      <c r="B46" s="228" t="s">
        <v>198</v>
      </c>
      <c r="C46" s="229" t="s">
        <v>251</v>
      </c>
      <c r="D46" s="243"/>
      <c r="E46" s="18"/>
      <c r="F46" s="19"/>
      <c r="G46" s="18"/>
      <c r="H46" s="20"/>
      <c r="I46" s="22"/>
    </row>
    <row r="47" spans="2:9" x14ac:dyDescent="0.25">
      <c r="B47" s="231"/>
      <c r="C47" s="232">
        <v>2.1</v>
      </c>
      <c r="D47" s="233" t="s">
        <v>247</v>
      </c>
      <c r="E47" s="65" t="str">
        <f>IF('LGHistData-PPO'!E$54=0,"",E40/'LGHistData-PPO'!E$54)</f>
        <v/>
      </c>
      <c r="F47" s="65" t="str">
        <f>IF('LGHistData-PPO'!F$54=0,"",F40/'LGHistData-PPO'!F$54)</f>
        <v/>
      </c>
      <c r="G47" s="65" t="str">
        <f>IF('LGHistData-PPO'!G$54=0,"",G40/'LGHistData-PPO'!G$54)</f>
        <v/>
      </c>
      <c r="H47" s="65" t="str">
        <f>IF('LGHistData-PPO'!H$54=0,"",H40/'LGHistData-PPO'!H$54)</f>
        <v/>
      </c>
      <c r="I47" s="65" t="str">
        <f>IF('LGHistData-PPO'!I$54=0,"",I40/'LGHistData-PPO'!I$54)</f>
        <v/>
      </c>
    </row>
    <row r="48" spans="2:9" x14ac:dyDescent="0.25">
      <c r="B48" s="231"/>
      <c r="C48" s="232">
        <v>2.2000000000000002</v>
      </c>
      <c r="D48" s="233" t="s">
        <v>248</v>
      </c>
      <c r="E48" s="65" t="str">
        <f>IF('LGHistData-PPO'!E$54=0,"",E41/'LGHistData-PPO'!E$54)</f>
        <v/>
      </c>
      <c r="F48" s="65" t="str">
        <f>IF('LGHistData-PPO'!F$54=0,"",F41/'LGHistData-PPO'!F$54)</f>
        <v/>
      </c>
      <c r="G48" s="65" t="str">
        <f>IF('LGHistData-PPO'!G$54=0,"",G41/'LGHistData-PPO'!G$54)</f>
        <v/>
      </c>
      <c r="H48" s="65" t="str">
        <f>IF('LGHistData-PPO'!H$54=0,"",H41/'LGHistData-PPO'!H$54)</f>
        <v/>
      </c>
      <c r="I48" s="65" t="str">
        <f>IF('LGHistData-PPO'!I$54=0,"",I41/'LGHistData-PPO'!I$54)</f>
        <v/>
      </c>
    </row>
    <row r="49" spans="2:9" x14ac:dyDescent="0.25">
      <c r="B49" s="231"/>
      <c r="C49" s="232">
        <v>2.2999999999999998</v>
      </c>
      <c r="D49" s="233" t="s">
        <v>237</v>
      </c>
      <c r="E49" s="65" t="str">
        <f>IF('LGHistData-PPO'!E$54=0,"",E42/'LGHistData-PPO'!E$54)</f>
        <v/>
      </c>
      <c r="F49" s="65" t="str">
        <f>IF('LGHistData-PPO'!F$54=0,"",F42/'LGHistData-PPO'!F$54)</f>
        <v/>
      </c>
      <c r="G49" s="65" t="str">
        <f>IF('LGHistData-PPO'!G$54=0,"",G42/'LGHistData-PPO'!G$54)</f>
        <v/>
      </c>
      <c r="H49" s="65" t="str">
        <f>IF('LGHistData-PPO'!H$54=0,"",H42/'LGHistData-PPO'!H$54)</f>
        <v/>
      </c>
      <c r="I49" s="65" t="str">
        <f>IF('LGHistData-PPO'!I$54=0,"",I42/'LGHistData-PPO'!I$54)</f>
        <v/>
      </c>
    </row>
    <row r="50" spans="2:9" x14ac:dyDescent="0.25">
      <c r="B50" s="231"/>
      <c r="C50" s="232">
        <v>2.4</v>
      </c>
      <c r="D50" s="233" t="s">
        <v>249</v>
      </c>
      <c r="E50" s="65" t="str">
        <f>IF('LGHistData-PPO'!E$54=0,"",E43/'LGHistData-PPO'!E$54)</f>
        <v/>
      </c>
      <c r="F50" s="65" t="str">
        <f>IF('LGHistData-PPO'!F$54=0,"",F43/'LGHistData-PPO'!F$54)</f>
        <v/>
      </c>
      <c r="G50" s="65" t="str">
        <f>IF('LGHistData-PPO'!G$54=0,"",G43/'LGHistData-PPO'!G$54)</f>
        <v/>
      </c>
      <c r="H50" s="65" t="str">
        <f>IF('LGHistData-PPO'!H$54=0,"",H43/'LGHistData-PPO'!H$54)</f>
        <v/>
      </c>
      <c r="I50" s="65" t="str">
        <f>IF('LGHistData-PPO'!I$54=0,"",I43/'LGHistData-PPO'!I$54)</f>
        <v/>
      </c>
    </row>
    <row r="51" spans="2:9" x14ac:dyDescent="0.25">
      <c r="B51" s="231"/>
      <c r="C51" s="232">
        <v>2.5</v>
      </c>
      <c r="D51" s="233" t="s">
        <v>250</v>
      </c>
      <c r="E51" s="65" t="str">
        <f>IF('LGHistData-PPO'!E$54=0,"",E44/'LGHistData-PPO'!E$54)</f>
        <v/>
      </c>
      <c r="F51" s="66" t="str">
        <f>IF('LGHistData-PPO'!F$54=0,"",F44/'LGHistData-PPO'!F$54)</f>
        <v/>
      </c>
      <c r="G51" s="65" t="str">
        <f>IF('LGHistData-PPO'!G$54=0,"",G44/'LGHistData-PPO'!G$54)</f>
        <v/>
      </c>
      <c r="H51" s="67" t="str">
        <f>IF('LGHistData-PPO'!H$54=0,"",H44/'LGHistData-PPO'!H$54)</f>
        <v/>
      </c>
      <c r="I51" s="67" t="str">
        <f>IF('LGHistData-PPO'!I$54=0,"",I44/'LGHistData-PPO'!I$54)</f>
        <v/>
      </c>
    </row>
    <row r="52" spans="2:9" ht="15.6" x14ac:dyDescent="0.25">
      <c r="B52" s="245"/>
      <c r="C52" s="246"/>
      <c r="D52" s="247"/>
      <c r="E52" s="15"/>
      <c r="F52" s="16"/>
      <c r="G52" s="15"/>
      <c r="H52" s="17"/>
      <c r="I52" s="24"/>
    </row>
    <row r="53" spans="2:9" x14ac:dyDescent="0.25">
      <c r="B53" s="250" t="s">
        <v>199</v>
      </c>
      <c r="C53" s="229" t="s">
        <v>252</v>
      </c>
      <c r="D53" s="243"/>
      <c r="E53" s="18"/>
      <c r="F53" s="19"/>
      <c r="G53" s="18"/>
      <c r="H53" s="20"/>
      <c r="I53" s="22"/>
    </row>
    <row r="54" spans="2:9" x14ac:dyDescent="0.25">
      <c r="B54" s="232"/>
      <c r="C54" s="232">
        <v>3.1</v>
      </c>
      <c r="D54" s="233" t="s">
        <v>247</v>
      </c>
      <c r="E54" s="240" t="s">
        <v>253</v>
      </c>
      <c r="F54" s="68" t="str">
        <f>IF(E47="","",F47/E47-1)</f>
        <v/>
      </c>
      <c r="G54" s="68" t="str">
        <f>IF(F47="","",G47/F47-1)</f>
        <v/>
      </c>
      <c r="H54" s="68" t="str">
        <f>IF(G47="","",H47/G47-1)</f>
        <v/>
      </c>
      <c r="I54" s="68" t="str">
        <f>IF(H47="","",I47/H47-1)</f>
        <v/>
      </c>
    </row>
    <row r="55" spans="2:9" x14ac:dyDescent="0.25">
      <c r="B55" s="232"/>
      <c r="C55" s="232">
        <v>3.2</v>
      </c>
      <c r="D55" s="233" t="s">
        <v>248</v>
      </c>
      <c r="E55" s="240" t="s">
        <v>253</v>
      </c>
      <c r="F55" s="68" t="str">
        <f t="shared" ref="F55:I58" si="1">IF(E48="","",F48/E48-1)</f>
        <v/>
      </c>
      <c r="G55" s="68" t="str">
        <f t="shared" si="1"/>
        <v/>
      </c>
      <c r="H55" s="68" t="str">
        <f t="shared" si="1"/>
        <v/>
      </c>
      <c r="I55" s="68" t="str">
        <f t="shared" si="1"/>
        <v/>
      </c>
    </row>
    <row r="56" spans="2:9" x14ac:dyDescent="0.25">
      <c r="B56" s="232"/>
      <c r="C56" s="232">
        <v>3.3</v>
      </c>
      <c r="D56" s="233" t="s">
        <v>237</v>
      </c>
      <c r="E56" s="240" t="s">
        <v>253</v>
      </c>
      <c r="F56" s="68" t="str">
        <f t="shared" si="1"/>
        <v/>
      </c>
      <c r="G56" s="68" t="str">
        <f t="shared" si="1"/>
        <v/>
      </c>
      <c r="H56" s="68" t="str">
        <f t="shared" si="1"/>
        <v/>
      </c>
      <c r="I56" s="68" t="str">
        <f t="shared" si="1"/>
        <v/>
      </c>
    </row>
    <row r="57" spans="2:9" x14ac:dyDescent="0.25">
      <c r="B57" s="232"/>
      <c r="C57" s="232">
        <v>3.4</v>
      </c>
      <c r="D57" s="233" t="s">
        <v>249</v>
      </c>
      <c r="E57" s="240" t="s">
        <v>253</v>
      </c>
      <c r="F57" s="68" t="str">
        <f>IF(E50="","",F50/E50-1)</f>
        <v/>
      </c>
      <c r="G57" s="68" t="str">
        <f t="shared" si="1"/>
        <v/>
      </c>
      <c r="H57" s="68" t="str">
        <f t="shared" si="1"/>
        <v/>
      </c>
      <c r="I57" s="68" t="str">
        <f t="shared" si="1"/>
        <v/>
      </c>
    </row>
    <row r="58" spans="2:9" x14ac:dyDescent="0.25">
      <c r="B58" s="232"/>
      <c r="C58" s="232">
        <v>3.5</v>
      </c>
      <c r="D58" s="233" t="s">
        <v>250</v>
      </c>
      <c r="E58" s="240" t="s">
        <v>253</v>
      </c>
      <c r="F58" s="69" t="str">
        <f>IF(E51="","",F51/E51-1)</f>
        <v/>
      </c>
      <c r="G58" s="68" t="str">
        <f t="shared" si="1"/>
        <v/>
      </c>
      <c r="H58" s="70" t="str">
        <f t="shared" si="1"/>
        <v/>
      </c>
      <c r="I58" s="70" t="str">
        <f t="shared" si="1"/>
        <v/>
      </c>
    </row>
    <row r="59" spans="2:9" ht="15.6" thickBot="1" x14ac:dyDescent="0.3">
      <c r="B59" s="241"/>
      <c r="C59" s="241"/>
      <c r="D59" s="236"/>
      <c r="E59" s="38"/>
      <c r="F59" s="39"/>
      <c r="G59" s="38"/>
      <c r="H59" s="40"/>
      <c r="I59" s="41"/>
    </row>
  </sheetData>
  <sheetProtection algorithmName="SHA-512" hashValue="eNR4hO19XMXE6p3nlvLhjYTj0btCWdxlzSH2AZAsHqftZmMytT1A6+AwVMovkaF02Hf4IZ2Hpl+P5sMb55kvaA==" saltValue="02oOa/olaYGnFtNYyusmCg==" spinCount="100000" sheet="1" objects="1" scenarios="1"/>
  <conditionalFormatting sqref="E14:I18">
    <cfRule type="cellIs" dxfId="5" priority="6" stopIfTrue="1" operator="lessThan">
      <formula>0</formula>
    </cfRule>
  </conditionalFormatting>
  <conditionalFormatting sqref="E21:I25">
    <cfRule type="cellIs" dxfId="4" priority="5" stopIfTrue="1" operator="lessThan">
      <formula>0</formula>
    </cfRule>
  </conditionalFormatting>
  <conditionalFormatting sqref="E28:I32">
    <cfRule type="cellIs" dxfId="3" priority="4" stopIfTrue="1" operator="lessThan">
      <formula>0</formula>
    </cfRule>
  </conditionalFormatting>
  <conditionalFormatting sqref="E40:I44">
    <cfRule type="cellIs" dxfId="2" priority="3" stopIfTrue="1" operator="lessThan">
      <formula>0</formula>
    </cfRule>
  </conditionalFormatting>
  <conditionalFormatting sqref="E47:I51">
    <cfRule type="cellIs" dxfId="1" priority="2" stopIfTrue="1" operator="lessThan">
      <formula>0</formula>
    </cfRule>
  </conditionalFormatting>
  <conditionalFormatting sqref="E54:I58">
    <cfRule type="cellIs" dxfId="0" priority="1" stopIfTrue="1" operator="lessThan">
      <formula>0</formula>
    </cfRule>
  </conditionalFormatting>
  <pageMargins left="0.7" right="0.7" top="0.75" bottom="0.75" header="0.3" footer="0.3"/>
  <pageSetup orientation="portrait" r:id="rId1"/>
  <headerFooter>
    <oddFooter>&amp;L&amp;A
Version Date: June 14, 2023</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A487B-CD70-415A-BDF1-061D693C3BBB}">
  <sheetPr>
    <tabColor rgb="FF7030A0"/>
  </sheetPr>
  <dimension ref="A1:A9"/>
  <sheetViews>
    <sheetView showGridLines="0" workbookViewId="0">
      <selection activeCell="A31" sqref="A31"/>
    </sheetView>
  </sheetViews>
  <sheetFormatPr defaultRowHeight="15" x14ac:dyDescent="0.25"/>
  <cols>
    <col min="1" max="1" width="23.36328125" customWidth="1"/>
  </cols>
  <sheetData>
    <row r="1" spans="1:1" x14ac:dyDescent="0.25">
      <c r="A1" t="s">
        <v>401</v>
      </c>
    </row>
    <row r="3" spans="1:1" x14ac:dyDescent="0.25">
      <c r="A3" s="43" t="s">
        <v>384</v>
      </c>
    </row>
    <row r="4" spans="1:1" x14ac:dyDescent="0.25">
      <c r="A4" s="63" t="s">
        <v>385</v>
      </c>
    </row>
    <row r="5" spans="1:1" x14ac:dyDescent="0.25">
      <c r="A5" s="95" t="s">
        <v>386</v>
      </c>
    </row>
    <row r="6" spans="1:1" x14ac:dyDescent="0.25">
      <c r="A6" s="43" t="s">
        <v>387</v>
      </c>
    </row>
    <row r="7" spans="1:1" x14ac:dyDescent="0.25">
      <c r="A7" s="43" t="s">
        <v>388</v>
      </c>
    </row>
    <row r="8" spans="1:1" x14ac:dyDescent="0.25">
      <c r="A8" s="62" t="s">
        <v>389</v>
      </c>
    </row>
    <row r="9" spans="1:1" x14ac:dyDescent="0.25">
      <c r="A9" s="45" t="s">
        <v>396</v>
      </c>
    </row>
  </sheetData>
  <hyperlinks>
    <hyperlink ref="A3" location="'LGPDCD-PharmPctPrem'!A1" display="LGPDCD-PharmPctPrem" xr:uid="{62ED7AA0-6B62-4BCD-91C6-AC9C037F8B4F}"/>
    <hyperlink ref="A5" location="'LGPDCD-YoYcompofPrem'!A1" display="LGPDCD-YoYCompofPrem" xr:uid="{1C3CD7F1-323F-41EF-8253-5E220C50BEDD}"/>
    <hyperlink ref="A6" location="'LGPDCD-SpecTierForm'!A1" display="LGPDCD-SpecTierForm" xr:uid="{829C0BE5-CC5A-46FA-AE21-72038EAB0ED4}"/>
    <hyperlink ref="A7" location="'LGPDCD-PharmDocOff'!A1" display="LGPDCD-PharmDocOff" xr:uid="{DF9E4EBE-1C7E-4311-9E56-023DD0BA6BBA}"/>
    <hyperlink ref="A9" location="'LGPDCD-RxGlossary'!A1" display="LGPDCD-RxGlossary" xr:uid="{1052E3CB-F5E2-4BA7-AE42-4AEBCBB3CA2F}"/>
    <hyperlink ref="A8" location="'LGPDCD-PharmBenMgr'!A1" display="LGPDCD-PharmBenMgr" xr:uid="{E46F2AD7-E331-47EF-A6C0-44A62BCF6227}"/>
    <hyperlink ref="A4" location="'LGPDCD-YoYTotalPlanSpnd'!A1" display="LGPDCD-YoYTotalPlanSpnd" xr:uid="{41E18E6C-8DC5-4DB9-9178-1DC1062AD801}"/>
  </hyperlinks>
  <pageMargins left="0.7" right="0.7" top="0.75" bottom="0.75" header="0.3" footer="0.3"/>
  <pageSetup orientation="portrait" r:id="rId1"/>
  <headerFooter>
    <oddFooter>&amp;L&amp;A
Version Date: June 14, 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A8BFD-ADB7-4684-B5F1-E107CF68EBB4}">
  <sheetPr>
    <tabColor rgb="FF00FFFF"/>
  </sheetPr>
  <dimension ref="A1:A18"/>
  <sheetViews>
    <sheetView showGridLines="0" workbookViewId="0"/>
  </sheetViews>
  <sheetFormatPr defaultRowHeight="15" x14ac:dyDescent="0.25"/>
  <sheetData>
    <row r="1" spans="1:1" x14ac:dyDescent="0.25">
      <c r="A1" t="s">
        <v>465</v>
      </c>
    </row>
    <row r="3" spans="1:1" x14ac:dyDescent="0.25">
      <c r="A3" s="43" t="s">
        <v>370</v>
      </c>
    </row>
    <row r="4" spans="1:1" x14ac:dyDescent="0.25">
      <c r="A4" s="43" t="s">
        <v>370</v>
      </c>
    </row>
    <row r="5" spans="1:1" x14ac:dyDescent="0.25">
      <c r="A5" s="43" t="s">
        <v>370</v>
      </c>
    </row>
    <row r="6" spans="1:1" x14ac:dyDescent="0.25">
      <c r="A6" s="43" t="s">
        <v>370</v>
      </c>
    </row>
    <row r="7" spans="1:1" x14ac:dyDescent="0.25">
      <c r="A7" s="43" t="s">
        <v>371</v>
      </c>
    </row>
    <row r="8" spans="1:1" x14ac:dyDescent="0.25">
      <c r="A8" s="43" t="s">
        <v>372</v>
      </c>
    </row>
    <row r="9" spans="1:1" x14ac:dyDescent="0.25">
      <c r="A9" s="43" t="s">
        <v>373</v>
      </c>
    </row>
    <row r="10" spans="1:1" x14ac:dyDescent="0.25">
      <c r="A10" s="43" t="s">
        <v>373</v>
      </c>
    </row>
    <row r="11" spans="1:1" x14ac:dyDescent="0.25">
      <c r="A11" s="43" t="s">
        <v>374</v>
      </c>
    </row>
    <row r="12" spans="1:1" x14ac:dyDescent="0.25">
      <c r="A12" s="43" t="s">
        <v>375</v>
      </c>
    </row>
    <row r="13" spans="1:1" x14ac:dyDescent="0.25">
      <c r="A13" s="43" t="s">
        <v>376</v>
      </c>
    </row>
    <row r="14" spans="1:1" x14ac:dyDescent="0.25">
      <c r="A14" s="43" t="s">
        <v>377</v>
      </c>
    </row>
    <row r="15" spans="1:1" x14ac:dyDescent="0.25">
      <c r="A15" s="42" t="s">
        <v>378</v>
      </c>
    </row>
    <row r="16" spans="1:1" x14ac:dyDescent="0.25">
      <c r="A16" s="43" t="s">
        <v>379</v>
      </c>
    </row>
    <row r="17" spans="1:1" x14ac:dyDescent="0.25">
      <c r="A17" s="45" t="s">
        <v>380</v>
      </c>
    </row>
    <row r="18" spans="1:1" x14ac:dyDescent="0.25">
      <c r="A18" s="4" t="s">
        <v>432</v>
      </c>
    </row>
  </sheetData>
  <hyperlinks>
    <hyperlink ref="A7" location="'LGARD-#7-ProductsSold'!A9" display="LGARD-#7-ProductsSold" xr:uid="{D5FBA78C-6E66-456F-95E8-46ED0470960F}"/>
    <hyperlink ref="A8" location="'LGARD-#8-BaseRateFactors'!A9" display="LGARD-#8-BaseRateFactors" xr:uid="{66E25942-7DCA-4396-BAB6-A0B811F7D0E1}"/>
    <hyperlink ref="A11" location="'LGARD-#11-HistData'!A9" display="LGARD-#11-HistData" xr:uid="{CFA0639C-C76F-4598-9A80-0C6C47536D84}"/>
    <hyperlink ref="A12" location="'LGARD-#12-EECostSharing'!A9" display="LGARD-#12-EECostSharing" xr:uid="{7F169A10-87ED-4FFE-8D44-48F69AC50A45}"/>
    <hyperlink ref="A13" location="'LGARD-#13-EEBenefitChanges'!A9" display="LGARD-#13-EEBenefits" xr:uid="{5E0BA28E-9143-4FF3-B9D6-4EB1A7104725}"/>
    <hyperlink ref="A14" location="'LGARD-#14-CCQIEfforts'!A9" display="LGARD-#14-CCQIEfforts" xr:uid="{927F635C-96FE-4A08-8EC4-02E78AB93032}"/>
    <hyperlink ref="A15" location="'LGARD-#15-ExciseTaxes'!A9" display="LGARD-#15-ExciseTaxes" xr:uid="{53C3EA4C-EA9D-487D-AA84-13B3AB14FC6B}"/>
    <hyperlink ref="A16" location="'LGARD-#16-LGRxReport'!A9" display="LGARD-#16-LGRxReport" xr:uid="{01EA56BC-6F6B-4EE4-9B5D-2515B4009C52}"/>
    <hyperlink ref="A17" location="'LGARD-#17-OtherComments'!A9" display="LGARD-#17-OtherComments" xr:uid="{E81AB13D-6CC0-42C0-90F7-006428ABF679}"/>
    <hyperlink ref="A9" location="'LGARD-#9-#10-TrendFactors'!A9" display="LGARD-#9-#10-TrendFactors" xr:uid="{439FDA7E-CB4E-422D-91C8-BC6F49EC2A25}"/>
    <hyperlink ref="A4:A6" location="'LGARD -#7 - Products Sold'!A9" display="LGARD-#7 Products Sold" xr:uid="{975DD77D-FB73-4B94-BCFC-02C0D15EE4F9}"/>
    <hyperlink ref="A10" location="'LGARD-#9-#10-TrendFactors'!A38" display="LGARD-#9-#10-TrendFactors" xr:uid="{BAADC6AA-2CE1-48CA-BFA2-7EE080AE1595}"/>
    <hyperlink ref="A4" location="'LGARD-#3-#6 RateChanges'!A28" display="LGARD-#3-#6-RateChanges" xr:uid="{91DDA34E-7570-4F11-81F9-297FB1BBF269}"/>
    <hyperlink ref="A3" location="'LGARD-#3-#6 RateChanges'!A9" display="LGARD-#3-#6-RateChanges" xr:uid="{64CB2786-775D-49D2-82BF-E866C70C2310}"/>
    <hyperlink ref="A5" location="'LGARD-#3-#6 RateChanges'!A68" display="LGARD-#3-#6-RateChanges" xr:uid="{522CC6E3-08E7-4EAD-B4A0-B075FCF69ED2}"/>
    <hyperlink ref="A6" location="'LGARD-#3-#6 RateChanges'!A93" display="LGARD-#3-#6-RateChanges" xr:uid="{F06D626E-6B41-4F8B-A796-28430F0B22D6}"/>
    <hyperlink ref="A18" location="'LGARD-#18-AdditionalInfo'!A1" display="LGARD-#18-AdditionalInfo" xr:uid="{A13A12B0-01C0-441B-902F-6E9DC6B12BB1}"/>
  </hyperlinks>
  <printOptions horizontalCentered="1"/>
  <pageMargins left="0.7" right="0.7" top="0.75" bottom="0.75" header="0.3" footer="0.3"/>
  <pageSetup scale="65" orientation="landscape" r:id="rId1"/>
  <headerFooter>
    <oddFooter>&amp;L&amp;A
Version Date: June 14, 2023</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BE9FD-0F7D-4332-AE46-16FFABB6DD8A}">
  <sheetPr>
    <tabColor theme="0"/>
    <pageSetUpPr fitToPage="1"/>
  </sheetPr>
  <dimension ref="A1:C24"/>
  <sheetViews>
    <sheetView showGridLines="0" zoomScale="85" zoomScaleNormal="85" zoomScaleSheetLayoutView="85" zoomScalePageLayoutView="90" workbookViewId="0">
      <selection activeCell="C5" sqref="C5"/>
    </sheetView>
  </sheetViews>
  <sheetFormatPr defaultColWidth="42.81640625" defaultRowHeight="15" x14ac:dyDescent="0.25"/>
  <cols>
    <col min="1" max="1" width="53.1796875" style="264" customWidth="1"/>
    <col min="2" max="2" width="25.08984375" style="264" customWidth="1"/>
    <col min="3" max="3" width="31.81640625" style="264" customWidth="1"/>
    <col min="4" max="16384" width="42.81640625" style="264"/>
  </cols>
  <sheetData>
    <row r="1" spans="1:3" ht="16.5" customHeight="1" x14ac:dyDescent="0.3">
      <c r="A1" s="263" t="s">
        <v>61</v>
      </c>
      <c r="B1" s="265"/>
      <c r="C1" s="86"/>
    </row>
    <row r="2" spans="1:3" ht="16.5" customHeight="1" x14ac:dyDescent="0.3">
      <c r="A2" s="263" t="s">
        <v>260</v>
      </c>
      <c r="B2" s="265"/>
      <c r="C2" s="86"/>
    </row>
    <row r="3" spans="1:3" ht="16.5" customHeight="1" x14ac:dyDescent="0.3">
      <c r="A3" s="263" t="s">
        <v>312</v>
      </c>
      <c r="B3" s="265"/>
      <c r="C3" s="86"/>
    </row>
    <row r="4" spans="1:3" ht="16.5" customHeight="1" x14ac:dyDescent="0.3">
      <c r="A4" s="266" t="s">
        <v>261</v>
      </c>
      <c r="B4" s="267"/>
      <c r="C4" s="268"/>
    </row>
    <row r="5" spans="1:3" ht="16.5" customHeight="1" x14ac:dyDescent="0.3">
      <c r="A5" s="266" t="s">
        <v>262</v>
      </c>
      <c r="B5" s="267"/>
      <c r="C5" s="268"/>
    </row>
    <row r="6" spans="1:3" ht="16.5" customHeight="1" x14ac:dyDescent="0.3">
      <c r="A6" s="269"/>
      <c r="B6" s="269"/>
      <c r="C6" s="269"/>
    </row>
    <row r="7" spans="1:3" ht="16.5" customHeight="1" x14ac:dyDescent="0.3">
      <c r="A7" s="283" t="str">
        <f>'Cover-Input Page '!B7&amp;": "&amp;'Cover-Input Page '!C7</f>
        <v>Company Name (Health Plan): CompanyName</v>
      </c>
      <c r="B7" s="270"/>
      <c r="C7" s="270"/>
    </row>
    <row r="8" spans="1:3" ht="16.5" customHeight="1" x14ac:dyDescent="0.3">
      <c r="A8" s="283" t="str">
        <f>"Reporting Year: "&amp;'Cover-Input Page '!$C$5</f>
        <v>Reporting Year: 2023</v>
      </c>
      <c r="B8" s="270"/>
      <c r="C8" s="270"/>
    </row>
    <row r="9" spans="1:3" ht="16.5" customHeight="1" x14ac:dyDescent="0.3">
      <c r="A9" s="270"/>
      <c r="B9" s="265"/>
      <c r="C9" s="265"/>
    </row>
    <row r="10" spans="1:3" ht="15.6" x14ac:dyDescent="0.3">
      <c r="A10" s="271" t="s">
        <v>263</v>
      </c>
      <c r="B10" s="272"/>
      <c r="C10" s="273"/>
    </row>
    <row r="11" spans="1:3" ht="49.5" customHeight="1" x14ac:dyDescent="0.3">
      <c r="A11" s="274" t="s">
        <v>264</v>
      </c>
      <c r="B11" s="284" t="str">
        <f>'Cover-Input Page '!$C$5&amp;" Total Paid Dollar Amount (PMPM)"</f>
        <v>2023 Total Paid Dollar Amount (PMPM)</v>
      </c>
      <c r="C11" s="275" t="s">
        <v>265</v>
      </c>
    </row>
    <row r="12" spans="1:3" ht="45" customHeight="1" x14ac:dyDescent="0.3">
      <c r="A12" s="276" t="s">
        <v>366</v>
      </c>
      <c r="B12" s="54"/>
      <c r="C12" s="285" t="e">
        <f>B12/B19</f>
        <v>#DIV/0!</v>
      </c>
    </row>
    <row r="13" spans="1:3" ht="45.75" customHeight="1" x14ac:dyDescent="0.3">
      <c r="A13" s="276" t="s">
        <v>367</v>
      </c>
      <c r="B13" s="54"/>
      <c r="C13" s="285" t="e">
        <f>B13/B19</f>
        <v>#DIV/0!</v>
      </c>
    </row>
    <row r="14" spans="1:3" ht="45" customHeight="1" x14ac:dyDescent="0.3">
      <c r="A14" s="276" t="s">
        <v>368</v>
      </c>
      <c r="B14" s="54"/>
      <c r="C14" s="285" t="e">
        <f>B14/B19</f>
        <v>#DIV/0!</v>
      </c>
    </row>
    <row r="15" spans="1:3" ht="45" customHeight="1" x14ac:dyDescent="0.3">
      <c r="A15" s="276" t="s">
        <v>266</v>
      </c>
      <c r="B15" s="286">
        <f>SUM(B12:B14)</f>
        <v>0</v>
      </c>
      <c r="C15" s="285" t="e">
        <f>B15/B19</f>
        <v>#DIV/0!</v>
      </c>
    </row>
    <row r="16" spans="1:3" ht="45" customHeight="1" x14ac:dyDescent="0.3">
      <c r="A16" s="277" t="s">
        <v>267</v>
      </c>
      <c r="B16" s="286">
        <f>'LGPDCD-YoYTotalPlanSpnd'!B16</f>
        <v>0</v>
      </c>
      <c r="C16" s="285" t="e">
        <f>B16/B19</f>
        <v>#DIV/0!</v>
      </c>
    </row>
    <row r="17" spans="1:3" ht="30" customHeight="1" x14ac:dyDescent="0.25">
      <c r="A17" s="278"/>
      <c r="B17" s="279"/>
      <c r="C17" s="280"/>
    </row>
    <row r="18" spans="1:3" ht="23.25" customHeight="1" x14ac:dyDescent="0.3">
      <c r="A18" s="281"/>
      <c r="B18" s="287">
        <f>'Cover-Input Page '!$C$5</f>
        <v>2023</v>
      </c>
      <c r="C18" s="282"/>
    </row>
    <row r="19" spans="1:3" ht="45" customHeight="1" x14ac:dyDescent="0.3">
      <c r="A19" s="276" t="s">
        <v>268</v>
      </c>
      <c r="B19" s="286">
        <f>'LGPDCD-YoYTotalPlanSpnd'!B19</f>
        <v>0</v>
      </c>
      <c r="C19" s="282"/>
    </row>
    <row r="20" spans="1:3" ht="15" customHeight="1" x14ac:dyDescent="0.25"/>
    <row r="21" spans="1:3" ht="17.25" customHeight="1" x14ac:dyDescent="0.25"/>
    <row r="22" spans="1:3" ht="30" customHeight="1" x14ac:dyDescent="0.25">
      <c r="A22" s="278"/>
      <c r="B22" s="278"/>
      <c r="C22" s="278"/>
    </row>
    <row r="23" spans="1:3" ht="30" customHeight="1" x14ac:dyDescent="0.25"/>
    <row r="24" spans="1:3" ht="30" customHeight="1" x14ac:dyDescent="0.25"/>
  </sheetData>
  <sheetProtection algorithmName="SHA-512" hashValue="Q1CrPX6lqxwoDQwQyV+6M9Z2bzZbC/9652TQdUTng37wjmBRXzhBTzwQiYgFzJBqcITSAwY3o9HNiQxwOqLg0w==" saltValue="AUv6TCCVIx7olRxQl1ShMw==" spinCount="100000" sheet="1" objects="1" scenarios="1"/>
  <printOptions horizontalCentered="1"/>
  <pageMargins left="0.7" right="0.7" top="0.75" bottom="0.75" header="0.3" footer="0.3"/>
  <pageSetup scale="84" orientation="landscape" r:id="rId1"/>
  <headerFooter>
    <oddFooter>&amp;L&amp;A
Version Date: June 14, 2023</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C0528-B85C-4D36-848D-E422F30497AA}">
  <sheetPr>
    <tabColor theme="0"/>
    <pageSetUpPr fitToPage="1"/>
  </sheetPr>
  <dimension ref="A1:D24"/>
  <sheetViews>
    <sheetView showGridLines="0" zoomScaleNormal="100" zoomScaleSheetLayoutView="115" zoomScalePageLayoutView="85" workbookViewId="0"/>
  </sheetViews>
  <sheetFormatPr defaultColWidth="7.81640625" defaultRowHeight="15" x14ac:dyDescent="0.25"/>
  <cols>
    <col min="1" max="1" width="54.81640625" style="264" customWidth="1"/>
    <col min="2" max="2" width="21.08984375" style="264" customWidth="1"/>
    <col min="3" max="3" width="22" style="264" customWidth="1"/>
    <col min="4" max="4" width="22.1796875" style="264" customWidth="1"/>
    <col min="5" max="16384" width="7.81640625" style="264"/>
  </cols>
  <sheetData>
    <row r="1" spans="1:4" ht="17.25" customHeight="1" x14ac:dyDescent="0.3">
      <c r="A1" s="263" t="s">
        <v>61</v>
      </c>
      <c r="B1" s="265"/>
      <c r="C1" s="86"/>
      <c r="D1" s="86"/>
    </row>
    <row r="2" spans="1:4" ht="18" customHeight="1" x14ac:dyDescent="0.3">
      <c r="A2" s="263" t="s">
        <v>260</v>
      </c>
      <c r="B2" s="265"/>
      <c r="C2" s="86"/>
      <c r="D2" s="86"/>
    </row>
    <row r="3" spans="1:4" ht="18" customHeight="1" x14ac:dyDescent="0.3">
      <c r="A3" s="263" t="s">
        <v>312</v>
      </c>
      <c r="B3" s="265"/>
      <c r="C3" s="86"/>
      <c r="D3" s="86"/>
    </row>
    <row r="4" spans="1:4" ht="18" customHeight="1" x14ac:dyDescent="0.3">
      <c r="A4" s="268" t="s">
        <v>269</v>
      </c>
      <c r="B4" s="267"/>
      <c r="C4" s="288"/>
      <c r="D4" s="288"/>
    </row>
    <row r="5" spans="1:4" ht="18" customHeight="1" x14ac:dyDescent="0.3">
      <c r="A5" s="268" t="s">
        <v>270</v>
      </c>
      <c r="B5" s="267"/>
      <c r="C5" s="288"/>
      <c r="D5" s="288"/>
    </row>
    <row r="6" spans="1:4" ht="16.5" customHeight="1" x14ac:dyDescent="0.3">
      <c r="A6" s="269"/>
      <c r="B6" s="269"/>
      <c r="C6" s="269"/>
      <c r="D6" s="269"/>
    </row>
    <row r="7" spans="1:4" ht="16.5" customHeight="1" x14ac:dyDescent="0.3">
      <c r="A7" s="283" t="str">
        <f>'Cover-Input Page '!B7&amp;": "&amp;'Cover-Input Page '!C7</f>
        <v>Company Name (Health Plan): CompanyName</v>
      </c>
      <c r="B7" s="281"/>
      <c r="C7" s="265"/>
      <c r="D7" s="265"/>
    </row>
    <row r="8" spans="1:4" ht="16.5" customHeight="1" x14ac:dyDescent="0.3">
      <c r="A8" s="283" t="str">
        <f>"Reporting Year: "&amp;'Cover-Input Page '!$C$5</f>
        <v>Reporting Year: 2023</v>
      </c>
      <c r="B8" s="289"/>
      <c r="C8" s="265"/>
      <c r="D8" s="265"/>
    </row>
    <row r="9" spans="1:4" ht="16.5" customHeight="1" x14ac:dyDescent="0.3">
      <c r="A9" s="270"/>
      <c r="B9" s="289"/>
      <c r="C9" s="265"/>
      <c r="D9" s="265"/>
    </row>
    <row r="10" spans="1:4" ht="15.6" x14ac:dyDescent="0.3">
      <c r="A10" s="295" t="str">
        <f>'LGPDCD-PharmPctPrem'!A10:C10</f>
        <v>Includes Plan Pharmacy, Network Pharmacy, and Mail Order Pharmacy for Outpatient Use</v>
      </c>
      <c r="B10" s="290"/>
      <c r="C10" s="290"/>
      <c r="D10" s="290"/>
    </row>
    <row r="11" spans="1:4" ht="87.75" customHeight="1" x14ac:dyDescent="0.3">
      <c r="A11" s="274" t="s">
        <v>264</v>
      </c>
      <c r="B11" s="284" t="str">
        <f>'Cover-Input Page '!$C$5&amp;" Total Annual Plan Spending (i.e., Allowed) Dollar Amount (PMPM)"</f>
        <v>2023 Total Annual Plan Spending (i.e., Allowed) Dollar Amount (PMPM)</v>
      </c>
      <c r="C11" s="284" t="str">
        <f>'Cover-Input Page '!$C$5-1&amp;" Total Annual Plan Spending (i.e., Allowed) Dollar Amount (PMPM)"</f>
        <v>2022 Total Annual Plan Spending (i.e., Allowed) Dollar Amount (PMPM)</v>
      </c>
      <c r="D11" s="275" t="s">
        <v>271</v>
      </c>
    </row>
    <row r="12" spans="1:4" ht="54.75" customHeight="1" x14ac:dyDescent="0.3">
      <c r="A12" s="276" t="s">
        <v>366</v>
      </c>
      <c r="B12" s="52"/>
      <c r="C12" s="52"/>
      <c r="D12" s="285" t="e">
        <f>B12/C12-1</f>
        <v>#DIV/0!</v>
      </c>
    </row>
    <row r="13" spans="1:4" ht="54.75" customHeight="1" x14ac:dyDescent="0.3">
      <c r="A13" s="276" t="s">
        <v>367</v>
      </c>
      <c r="B13" s="52"/>
      <c r="C13" s="52"/>
      <c r="D13" s="285" t="e">
        <f>B13/C13-1</f>
        <v>#DIV/0!</v>
      </c>
    </row>
    <row r="14" spans="1:4" ht="31.2" x14ac:dyDescent="0.3">
      <c r="A14" s="276" t="s">
        <v>368</v>
      </c>
      <c r="B14" s="52"/>
      <c r="C14" s="52"/>
      <c r="D14" s="285" t="e">
        <f>B14/C14-1</f>
        <v>#DIV/0!</v>
      </c>
    </row>
    <row r="15" spans="1:4" ht="45" customHeight="1" x14ac:dyDescent="0.3">
      <c r="A15" s="276" t="s">
        <v>272</v>
      </c>
      <c r="B15" s="296">
        <f>SUM(B12:B14)</f>
        <v>0</v>
      </c>
      <c r="C15" s="296">
        <f>SUM(C12:C14)</f>
        <v>0</v>
      </c>
      <c r="D15" s="285" t="e">
        <f>B15/C15-1</f>
        <v>#DIV/0!</v>
      </c>
    </row>
    <row r="16" spans="1:4" ht="45" customHeight="1" x14ac:dyDescent="0.3">
      <c r="A16" s="276" t="s">
        <v>273</v>
      </c>
      <c r="B16" s="53"/>
      <c r="C16" s="53"/>
      <c r="D16" s="285" t="e">
        <f>B16/C16-1</f>
        <v>#DIV/0!</v>
      </c>
    </row>
    <row r="17" spans="1:4" ht="30" customHeight="1" x14ac:dyDescent="0.25">
      <c r="A17" s="278"/>
      <c r="B17" s="291"/>
      <c r="C17" s="291"/>
      <c r="D17" s="292"/>
    </row>
    <row r="18" spans="1:4" ht="31.2" x14ac:dyDescent="0.3">
      <c r="A18" s="281"/>
      <c r="B18" s="297">
        <f>'Cover-Input Page '!$C$5</f>
        <v>2023</v>
      </c>
      <c r="C18" s="298">
        <f>B18-1</f>
        <v>2022</v>
      </c>
      <c r="D18" s="293" t="s">
        <v>274</v>
      </c>
    </row>
    <row r="19" spans="1:4" ht="45" customHeight="1" x14ac:dyDescent="0.3">
      <c r="A19" s="299" t="str">
        <f>'LGPDCD-PharmPctPrem'!A19</f>
        <v>Total Health Care Paid Premiums with pharmacy benefits carve-in (PMPM)</v>
      </c>
      <c r="B19" s="72"/>
      <c r="C19" s="52"/>
      <c r="D19" s="285" t="e">
        <f>B19/C19-1</f>
        <v>#DIV/0!</v>
      </c>
    </row>
    <row r="20" spans="1:4" ht="30" customHeight="1" x14ac:dyDescent="0.3">
      <c r="C20" s="265"/>
      <c r="D20" s="265"/>
    </row>
    <row r="21" spans="1:4" ht="30" customHeight="1" x14ac:dyDescent="0.25"/>
    <row r="22" spans="1:4" ht="30" customHeight="1" x14ac:dyDescent="0.25"/>
    <row r="23" spans="1:4" ht="30" customHeight="1" x14ac:dyDescent="0.25">
      <c r="A23" s="294"/>
      <c r="B23" s="294"/>
      <c r="C23" s="294"/>
      <c r="D23" s="294"/>
    </row>
    <row r="24" spans="1:4" ht="30" customHeight="1" x14ac:dyDescent="0.25"/>
  </sheetData>
  <sheetProtection algorithmName="SHA-512" hashValue="47REk29IUd96yWRUhheZdTZAMrJG2LVZAeCkEz1R8jjbCBwg/Dt/Gg01bhOeqC58c8K0EeOyLZR9mdT5prRjiQ==" saltValue="7XikNtnf9ZauviVQRIfuiA==" spinCount="100000" sheet="1" objects="1" scenarios="1"/>
  <printOptions horizontalCentered="1"/>
  <pageMargins left="0.7" right="0.7" top="0.75" bottom="0.75" header="0.3" footer="0.3"/>
  <pageSetup scale="84" orientation="landscape" r:id="rId1"/>
  <headerFooter>
    <oddFooter>&amp;L&amp;A
Version Date: June 14, 2023</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96580-E2C4-4CBE-8EFD-207D5C4C9AC2}">
  <sheetPr>
    <tabColor theme="0"/>
    <pageSetUpPr fitToPage="1"/>
  </sheetPr>
  <dimension ref="A1:D62"/>
  <sheetViews>
    <sheetView showGridLines="0" showWhiteSpace="0" zoomScaleNormal="100" zoomScaleSheetLayoutView="100" zoomScalePageLayoutView="85" workbookViewId="0">
      <selection sqref="A1:D33"/>
    </sheetView>
  </sheetViews>
  <sheetFormatPr defaultColWidth="7.81640625" defaultRowHeight="15" x14ac:dyDescent="0.25"/>
  <cols>
    <col min="1" max="1" width="55.08984375" style="264" customWidth="1"/>
    <col min="2" max="4" width="19.08984375" style="264" customWidth="1"/>
    <col min="5" max="16384" width="7.81640625" style="264"/>
  </cols>
  <sheetData>
    <row r="1" spans="1:4" ht="16.5" customHeight="1" x14ac:dyDescent="0.3">
      <c r="A1" s="263" t="s">
        <v>61</v>
      </c>
      <c r="B1" s="265"/>
      <c r="C1" s="86"/>
      <c r="D1" s="86"/>
    </row>
    <row r="2" spans="1:4" ht="16.5" customHeight="1" x14ac:dyDescent="0.3">
      <c r="A2" s="263" t="s">
        <v>260</v>
      </c>
      <c r="B2" s="265"/>
      <c r="C2" s="86"/>
      <c r="D2" s="86"/>
    </row>
    <row r="3" spans="1:4" ht="16.5" customHeight="1" x14ac:dyDescent="0.3">
      <c r="A3" s="263" t="s">
        <v>312</v>
      </c>
      <c r="B3" s="265"/>
      <c r="C3" s="86"/>
      <c r="D3" s="86"/>
    </row>
    <row r="4" spans="1:4" ht="15.6" x14ac:dyDescent="0.3">
      <c r="A4" s="268" t="s">
        <v>275</v>
      </c>
      <c r="B4" s="267"/>
      <c r="C4" s="288"/>
      <c r="D4" s="288"/>
    </row>
    <row r="5" spans="1:4" ht="16.5" customHeight="1" x14ac:dyDescent="0.3">
      <c r="A5" s="268" t="s">
        <v>276</v>
      </c>
      <c r="B5" s="267"/>
      <c r="C5" s="288"/>
      <c r="D5" s="288"/>
    </row>
    <row r="6" spans="1:4" ht="16.5" customHeight="1" x14ac:dyDescent="0.3">
      <c r="B6" s="269"/>
      <c r="C6" s="269"/>
      <c r="D6" s="269"/>
    </row>
    <row r="7" spans="1:4" ht="16.5" customHeight="1" x14ac:dyDescent="0.3">
      <c r="A7" s="283" t="str">
        <f>'Cover-Input Page '!B7&amp;": "&amp;'Cover-Input Page '!C7</f>
        <v>Company Name (Health Plan): CompanyName</v>
      </c>
      <c r="B7" s="281"/>
      <c r="C7" s="265"/>
      <c r="D7" s="265"/>
    </row>
    <row r="8" spans="1:4" ht="16.5" customHeight="1" x14ac:dyDescent="0.3">
      <c r="A8" s="283" t="str">
        <f>"Reporting Year: "&amp;'Cover-Input Page '!$C$5</f>
        <v>Reporting Year: 2023</v>
      </c>
      <c r="B8" s="289"/>
      <c r="C8" s="265"/>
      <c r="D8" s="265"/>
    </row>
    <row r="9" spans="1:4" ht="16.5" customHeight="1" x14ac:dyDescent="0.25"/>
    <row r="10" spans="1:4" ht="31.2" x14ac:dyDescent="0.3">
      <c r="A10" s="299" t="str">
        <f>"Components of "&amp;'LGPDCD-PharmPctPrem'!A19</f>
        <v>Components of Total Health Care Paid Premiums with pharmacy benefits carve-in (PMPM)</v>
      </c>
      <c r="B10" s="284" t="str">
        <f>'Cover-Input Page '!$C$5&amp;" (PMPM)"</f>
        <v>2023 (PMPM)</v>
      </c>
      <c r="C10" s="284" t="str">
        <f>'Cover-Input Page '!$C$5-1&amp;" (PMPM)"</f>
        <v>2022 (PMPM)</v>
      </c>
      <c r="D10" s="275" t="s">
        <v>277</v>
      </c>
    </row>
    <row r="11" spans="1:4" ht="31.2" x14ac:dyDescent="0.3">
      <c r="A11" s="276" t="s">
        <v>278</v>
      </c>
      <c r="B11" s="48"/>
      <c r="C11" s="48"/>
      <c r="D11" s="300">
        <f>B11-C11</f>
        <v>0</v>
      </c>
    </row>
    <row r="12" spans="1:4" ht="15.6" x14ac:dyDescent="0.3">
      <c r="A12" s="276"/>
      <c r="B12" s="48"/>
      <c r="C12" s="48"/>
      <c r="D12" s="48"/>
    </row>
    <row r="13" spans="1:4" ht="31.5" customHeight="1" x14ac:dyDescent="0.3">
      <c r="A13" s="276" t="s">
        <v>279</v>
      </c>
      <c r="B13" s="48"/>
      <c r="C13" s="48"/>
      <c r="D13" s="300">
        <f>B13-C13</f>
        <v>0</v>
      </c>
    </row>
    <row r="14" spans="1:4" ht="15.6" x14ac:dyDescent="0.3">
      <c r="A14" s="276"/>
      <c r="B14" s="48"/>
      <c r="C14" s="48"/>
      <c r="D14" s="303"/>
    </row>
    <row r="15" spans="1:4" ht="27" customHeight="1" x14ac:dyDescent="0.3">
      <c r="A15" s="276" t="s">
        <v>280</v>
      </c>
      <c r="B15" s="301">
        <f>'LGPDCD-YoYTotalPlanSpnd'!B16</f>
        <v>0</v>
      </c>
      <c r="C15" s="301">
        <f>'LGPDCD-YoYTotalPlanSpnd'!C16</f>
        <v>0</v>
      </c>
      <c r="D15" s="301">
        <f>B15-C15</f>
        <v>0</v>
      </c>
    </row>
    <row r="16" spans="1:4" ht="15.6" x14ac:dyDescent="0.3">
      <c r="A16" s="276"/>
      <c r="B16" s="48"/>
      <c r="C16" s="48"/>
      <c r="D16" s="303"/>
    </row>
    <row r="17" spans="1:4" ht="31.2" x14ac:dyDescent="0.3">
      <c r="A17" s="276" t="s">
        <v>281</v>
      </c>
      <c r="B17" s="48"/>
      <c r="C17" s="48"/>
      <c r="D17" s="300">
        <f>B17-C17</f>
        <v>0</v>
      </c>
    </row>
    <row r="18" spans="1:4" ht="15.6" x14ac:dyDescent="0.3">
      <c r="A18" s="276"/>
      <c r="B18" s="50"/>
      <c r="C18" s="50"/>
      <c r="D18" s="50"/>
    </row>
    <row r="19" spans="1:4" ht="31.2" x14ac:dyDescent="0.3">
      <c r="A19" s="276" t="s">
        <v>282</v>
      </c>
      <c r="B19" s="50"/>
      <c r="C19" s="50"/>
      <c r="D19" s="302">
        <f>B19-C19</f>
        <v>0</v>
      </c>
    </row>
    <row r="20" spans="1:4" ht="15.6" x14ac:dyDescent="0.3">
      <c r="A20" s="276"/>
      <c r="B20" s="50"/>
      <c r="C20" s="50"/>
      <c r="D20" s="50"/>
    </row>
    <row r="21" spans="1:4" ht="15.6" x14ac:dyDescent="0.3">
      <c r="A21" s="276" t="s">
        <v>283</v>
      </c>
      <c r="B21" s="48"/>
      <c r="C21" s="48"/>
      <c r="D21" s="300">
        <f>B21-C21</f>
        <v>0</v>
      </c>
    </row>
    <row r="22" spans="1:4" ht="15.6" x14ac:dyDescent="0.3">
      <c r="A22" s="276"/>
      <c r="B22" s="50"/>
      <c r="C22" s="50"/>
      <c r="D22" s="50"/>
    </row>
    <row r="23" spans="1:4" ht="15.6" x14ac:dyDescent="0.3">
      <c r="A23" s="276" t="s">
        <v>284</v>
      </c>
      <c r="B23" s="49"/>
      <c r="C23" s="49"/>
      <c r="D23" s="300">
        <f>B23-C23</f>
        <v>0</v>
      </c>
    </row>
    <row r="24" spans="1:4" ht="15.6" x14ac:dyDescent="0.3">
      <c r="A24" s="276"/>
      <c r="B24" s="50"/>
      <c r="C24" s="50"/>
      <c r="D24" s="50"/>
    </row>
    <row r="25" spans="1:4" ht="15.6" x14ac:dyDescent="0.3">
      <c r="A25" s="276" t="s">
        <v>285</v>
      </c>
      <c r="B25" s="48"/>
      <c r="C25" s="48"/>
      <c r="D25" s="300">
        <f>B25-C25</f>
        <v>0</v>
      </c>
    </row>
    <row r="26" spans="1:4" ht="15.6" x14ac:dyDescent="0.3">
      <c r="A26" s="276"/>
      <c r="B26" s="50"/>
      <c r="C26" s="50"/>
      <c r="D26" s="50"/>
    </row>
    <row r="27" spans="1:4" ht="15.6" x14ac:dyDescent="0.3">
      <c r="A27" s="276" t="s">
        <v>286</v>
      </c>
      <c r="B27" s="48"/>
      <c r="C27" s="48"/>
      <c r="D27" s="300">
        <f>B27-C27</f>
        <v>0</v>
      </c>
    </row>
    <row r="28" spans="1:4" ht="15.6" x14ac:dyDescent="0.3">
      <c r="A28" s="276"/>
      <c r="B28" s="50"/>
      <c r="C28" s="50"/>
      <c r="D28" s="50"/>
    </row>
    <row r="29" spans="1:4" ht="31.2" x14ac:dyDescent="0.3">
      <c r="A29" s="276" t="s">
        <v>287</v>
      </c>
      <c r="B29" s="300">
        <f>'LGPDCD-YoYTotalPlanSpnd'!B19</f>
        <v>0</v>
      </c>
      <c r="C29" s="300">
        <f>'LGPDCD-YoYTotalPlanSpnd'!C19</f>
        <v>0</v>
      </c>
      <c r="D29" s="300">
        <f>B29-C29</f>
        <v>0</v>
      </c>
    </row>
    <row r="30" spans="1:4" x14ac:dyDescent="0.25">
      <c r="B30" s="304"/>
      <c r="C30" s="304"/>
    </row>
    <row r="31" spans="1:4" ht="15.6" x14ac:dyDescent="0.3">
      <c r="A31" s="276" t="s">
        <v>288</v>
      </c>
      <c r="B31" s="297">
        <f>'Cover-Input Page '!$C$5</f>
        <v>2023</v>
      </c>
      <c r="C31" s="297">
        <f>B31-1</f>
        <v>2022</v>
      </c>
    </row>
    <row r="32" spans="1:4" ht="15.6" x14ac:dyDescent="0.3">
      <c r="A32" s="276" t="s">
        <v>289</v>
      </c>
      <c r="B32" s="51"/>
      <c r="C32" s="51"/>
    </row>
    <row r="33" spans="1:4" ht="31.2" x14ac:dyDescent="0.3">
      <c r="A33" s="276" t="s">
        <v>290</v>
      </c>
      <c r="B33" s="51"/>
      <c r="C33" s="51"/>
    </row>
    <row r="34" spans="1:4" ht="15.6" x14ac:dyDescent="0.3">
      <c r="A34" s="305"/>
      <c r="B34" s="306"/>
      <c r="C34" s="306"/>
      <c r="D34" s="306"/>
    </row>
    <row r="35" spans="1:4" ht="15.6" x14ac:dyDescent="0.3">
      <c r="A35" s="270"/>
      <c r="B35" s="307"/>
      <c r="C35" s="307"/>
      <c r="D35" s="265"/>
    </row>
    <row r="36" spans="1:4" ht="15.6" x14ac:dyDescent="0.3">
      <c r="A36" s="270"/>
      <c r="B36" s="289"/>
      <c r="C36" s="265"/>
      <c r="D36" s="265"/>
    </row>
    <row r="37" spans="1:4" ht="15.6" x14ac:dyDescent="0.3">
      <c r="A37" s="270"/>
      <c r="B37" s="289"/>
      <c r="C37" s="265"/>
      <c r="D37" s="265"/>
    </row>
    <row r="38" spans="1:4" ht="15.6" x14ac:dyDescent="0.3">
      <c r="A38" s="270"/>
      <c r="B38" s="289"/>
      <c r="C38" s="265"/>
      <c r="D38" s="265"/>
    </row>
    <row r="39" spans="1:4" ht="15.6" x14ac:dyDescent="0.3">
      <c r="A39" s="270"/>
      <c r="B39" s="289"/>
      <c r="C39" s="265"/>
      <c r="D39" s="265"/>
    </row>
    <row r="41" spans="1:4" ht="45.75" customHeight="1" x14ac:dyDescent="0.25"/>
    <row r="60" spans="3:3" x14ac:dyDescent="0.25">
      <c r="C60" s="308"/>
    </row>
    <row r="61" spans="3:3" x14ac:dyDescent="0.25">
      <c r="C61" s="308"/>
    </row>
    <row r="62" spans="3:3" x14ac:dyDescent="0.25">
      <c r="C62" s="308"/>
    </row>
  </sheetData>
  <sheetProtection algorithmName="SHA-512" hashValue="SZUd3lg6qbpY9Y8InfTbc4ahSm0wMsIhG7HjRMKeNkvRJ0cmMpmOl1UsOOh8HAjrcqyC8DDqE5nEQ43rS4FJQQ==" saltValue="Z19peu3IJpBTkszvGW6ewA==" spinCount="100000" sheet="1" objects="1" scenarios="1"/>
  <printOptions horizontalCentered="1"/>
  <pageMargins left="0.7" right="0.7" top="0.75" bottom="0.75" header="0.3" footer="0.3"/>
  <pageSetup scale="83" orientation="landscape" r:id="rId1"/>
  <headerFooter>
    <oddFooter>&amp;L&amp;A
Version Date: June 14, 2023</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9E894-B999-40B4-8650-710B6CBBF85D}">
  <sheetPr>
    <tabColor theme="0"/>
  </sheetPr>
  <dimension ref="A1:J435"/>
  <sheetViews>
    <sheetView showGridLines="0" zoomScaleNormal="100" zoomScaleSheetLayoutView="83" workbookViewId="0">
      <selection activeCell="A10" sqref="A10"/>
    </sheetView>
  </sheetViews>
  <sheetFormatPr defaultColWidth="7.81640625" defaultRowHeight="15" x14ac:dyDescent="0.25"/>
  <cols>
    <col min="1" max="1" width="62.1796875" style="264" customWidth="1"/>
    <col min="2" max="2" width="76.453125" style="264" customWidth="1"/>
    <col min="3" max="16384" width="7.81640625" style="264"/>
  </cols>
  <sheetData>
    <row r="1" spans="1:10" ht="15.6" x14ac:dyDescent="0.3">
      <c r="A1" s="263" t="s">
        <v>61</v>
      </c>
      <c r="B1" s="309"/>
      <c r="C1" s="265"/>
      <c r="D1" s="265"/>
      <c r="E1" s="265"/>
      <c r="F1" s="265"/>
      <c r="G1" s="265"/>
      <c r="H1" s="265"/>
      <c r="I1" s="265"/>
      <c r="J1" s="265"/>
    </row>
    <row r="2" spans="1:10" ht="15.6" x14ac:dyDescent="0.3">
      <c r="A2" s="263" t="s">
        <v>260</v>
      </c>
      <c r="B2" s="309"/>
      <c r="C2" s="86"/>
      <c r="D2" s="86"/>
      <c r="E2" s="86"/>
      <c r="F2" s="86"/>
      <c r="G2" s="86"/>
      <c r="H2" s="86"/>
      <c r="I2" s="86"/>
    </row>
    <row r="3" spans="1:10" ht="15.6" x14ac:dyDescent="0.3">
      <c r="A3" s="263" t="s">
        <v>312</v>
      </c>
      <c r="B3" s="309"/>
      <c r="C3" s="86"/>
      <c r="D3" s="86"/>
      <c r="E3" s="86"/>
      <c r="F3" s="86"/>
      <c r="G3" s="86"/>
      <c r="H3" s="86"/>
      <c r="I3" s="86"/>
      <c r="J3" s="86"/>
    </row>
    <row r="4" spans="1:10" ht="15.6" x14ac:dyDescent="0.3">
      <c r="A4" s="266" t="s">
        <v>291</v>
      </c>
      <c r="B4" s="310"/>
      <c r="C4" s="288"/>
      <c r="D4" s="288"/>
      <c r="E4" s="288"/>
      <c r="F4" s="288"/>
      <c r="G4" s="288"/>
      <c r="H4" s="288"/>
      <c r="I4" s="288"/>
      <c r="J4" s="288"/>
    </row>
    <row r="5" spans="1:10" ht="15.6" x14ac:dyDescent="0.3">
      <c r="A5" s="266" t="s">
        <v>292</v>
      </c>
      <c r="B5" s="310"/>
      <c r="C5" s="288"/>
      <c r="D5" s="288"/>
      <c r="E5" s="288"/>
      <c r="F5" s="288"/>
      <c r="G5" s="288"/>
      <c r="H5" s="288"/>
      <c r="I5" s="288"/>
      <c r="J5" s="288"/>
    </row>
    <row r="6" spans="1:10" ht="15.6" x14ac:dyDescent="0.3">
      <c r="C6" s="265"/>
      <c r="D6" s="265"/>
      <c r="E6" s="265"/>
      <c r="F6" s="265"/>
      <c r="G6" s="265"/>
      <c r="H6" s="265"/>
      <c r="I6" s="265"/>
      <c r="J6" s="265"/>
    </row>
    <row r="7" spans="1:10" ht="15.6" x14ac:dyDescent="0.3">
      <c r="A7" s="283" t="str">
        <f>'Cover-Input Page '!B7&amp;": "&amp;'Cover-Input Page '!C7</f>
        <v>Company Name (Health Plan): CompanyName</v>
      </c>
      <c r="B7" s="281"/>
      <c r="C7" s="265"/>
      <c r="D7" s="265"/>
      <c r="E7" s="265"/>
    </row>
    <row r="8" spans="1:10" ht="15.6" x14ac:dyDescent="0.3">
      <c r="A8" s="283" t="str">
        <f>"Reporting Year: "&amp;'Cover-Input Page '!$C$5</f>
        <v>Reporting Year: 2023</v>
      </c>
      <c r="B8" s="289"/>
      <c r="C8" s="265"/>
      <c r="D8" s="265"/>
      <c r="E8" s="265"/>
    </row>
    <row r="10" spans="1:10" ht="15.6" x14ac:dyDescent="0.3">
      <c r="A10" s="311" t="s">
        <v>293</v>
      </c>
      <c r="B10" s="311" t="s">
        <v>294</v>
      </c>
    </row>
    <row r="11" spans="1:10" x14ac:dyDescent="0.25">
      <c r="A11" s="312"/>
      <c r="B11" s="312"/>
    </row>
    <row r="12" spans="1:10" x14ac:dyDescent="0.25">
      <c r="A12" s="312"/>
      <c r="B12" s="312"/>
    </row>
    <row r="13" spans="1:10" x14ac:dyDescent="0.25">
      <c r="A13" s="312"/>
      <c r="B13" s="312"/>
    </row>
    <row r="14" spans="1:10" x14ac:dyDescent="0.25">
      <c r="A14" s="312"/>
      <c r="B14" s="312"/>
    </row>
    <row r="15" spans="1:10" x14ac:dyDescent="0.25">
      <c r="A15" s="312"/>
      <c r="B15" s="312"/>
    </row>
    <row r="16" spans="1:10" x14ac:dyDescent="0.25">
      <c r="A16" s="312"/>
      <c r="B16" s="312"/>
    </row>
    <row r="17" spans="1:2" x14ac:dyDescent="0.25">
      <c r="A17" s="312"/>
      <c r="B17" s="312"/>
    </row>
    <row r="18" spans="1:2" x14ac:dyDescent="0.25">
      <c r="A18" s="312"/>
      <c r="B18" s="312"/>
    </row>
    <row r="19" spans="1:2" x14ac:dyDescent="0.25">
      <c r="A19" s="312"/>
      <c r="B19" s="312"/>
    </row>
    <row r="20" spans="1:2" x14ac:dyDescent="0.25">
      <c r="A20" s="312"/>
      <c r="B20" s="312"/>
    </row>
    <row r="21" spans="1:2" x14ac:dyDescent="0.25">
      <c r="A21" s="312"/>
      <c r="B21" s="312"/>
    </row>
    <row r="22" spans="1:2" x14ac:dyDescent="0.25">
      <c r="A22" s="312"/>
      <c r="B22" s="312"/>
    </row>
    <row r="23" spans="1:2" x14ac:dyDescent="0.25">
      <c r="A23" s="312"/>
      <c r="B23" s="312"/>
    </row>
    <row r="24" spans="1:2" x14ac:dyDescent="0.25">
      <c r="A24" s="312"/>
      <c r="B24" s="312"/>
    </row>
    <row r="25" spans="1:2" x14ac:dyDescent="0.25">
      <c r="A25" s="312"/>
      <c r="B25" s="312"/>
    </row>
    <row r="26" spans="1:2" x14ac:dyDescent="0.25">
      <c r="A26" s="312"/>
      <c r="B26" s="312"/>
    </row>
    <row r="27" spans="1:2" x14ac:dyDescent="0.25">
      <c r="A27" s="312"/>
      <c r="B27" s="312"/>
    </row>
    <row r="28" spans="1:2" x14ac:dyDescent="0.25">
      <c r="A28" s="312"/>
      <c r="B28" s="312"/>
    </row>
    <row r="29" spans="1:2" x14ac:dyDescent="0.25">
      <c r="A29" s="312"/>
      <c r="B29" s="312"/>
    </row>
    <row r="30" spans="1:2" x14ac:dyDescent="0.25">
      <c r="A30" s="312"/>
      <c r="B30" s="312"/>
    </row>
    <row r="31" spans="1:2" x14ac:dyDescent="0.25">
      <c r="A31" s="312"/>
      <c r="B31" s="312"/>
    </row>
    <row r="32" spans="1:2" x14ac:dyDescent="0.25">
      <c r="A32" s="312"/>
      <c r="B32" s="312"/>
    </row>
    <row r="33" spans="1:2" x14ac:dyDescent="0.25">
      <c r="A33" s="312"/>
      <c r="B33" s="312"/>
    </row>
    <row r="34" spans="1:2" x14ac:dyDescent="0.25">
      <c r="A34" s="312"/>
      <c r="B34" s="312"/>
    </row>
    <row r="35" spans="1:2" x14ac:dyDescent="0.25">
      <c r="A35" s="312"/>
      <c r="B35" s="312"/>
    </row>
    <row r="36" spans="1:2" x14ac:dyDescent="0.25">
      <c r="A36" s="312"/>
      <c r="B36" s="312"/>
    </row>
    <row r="37" spans="1:2" x14ac:dyDescent="0.25">
      <c r="A37" s="312"/>
      <c r="B37" s="312"/>
    </row>
    <row r="38" spans="1:2" x14ac:dyDescent="0.25">
      <c r="A38" s="312"/>
      <c r="B38" s="312"/>
    </row>
    <row r="39" spans="1:2" x14ac:dyDescent="0.25">
      <c r="A39" s="312"/>
      <c r="B39" s="312"/>
    </row>
    <row r="40" spans="1:2" x14ac:dyDescent="0.25">
      <c r="A40" s="312"/>
      <c r="B40" s="312"/>
    </row>
    <row r="41" spans="1:2" x14ac:dyDescent="0.25">
      <c r="A41" s="312"/>
      <c r="B41" s="312"/>
    </row>
    <row r="42" spans="1:2" x14ac:dyDescent="0.25">
      <c r="A42" s="312"/>
      <c r="B42" s="312"/>
    </row>
    <row r="43" spans="1:2" x14ac:dyDescent="0.25">
      <c r="A43" s="312"/>
      <c r="B43" s="312"/>
    </row>
    <row r="44" spans="1:2" x14ac:dyDescent="0.25">
      <c r="A44" s="312"/>
      <c r="B44" s="312"/>
    </row>
    <row r="45" spans="1:2" x14ac:dyDescent="0.25">
      <c r="A45" s="312"/>
      <c r="B45" s="312"/>
    </row>
    <row r="46" spans="1:2" x14ac:dyDescent="0.25">
      <c r="A46" s="312"/>
      <c r="B46" s="312"/>
    </row>
    <row r="47" spans="1:2" x14ac:dyDescent="0.25">
      <c r="A47" s="312"/>
      <c r="B47" s="312"/>
    </row>
    <row r="48" spans="1:2" x14ac:dyDescent="0.25">
      <c r="A48" s="312"/>
      <c r="B48" s="312"/>
    </row>
    <row r="49" spans="1:2" x14ac:dyDescent="0.25">
      <c r="A49" s="312"/>
      <c r="B49" s="312"/>
    </row>
    <row r="50" spans="1:2" x14ac:dyDescent="0.25">
      <c r="A50" s="312"/>
      <c r="B50" s="312"/>
    </row>
    <row r="51" spans="1:2" x14ac:dyDescent="0.25">
      <c r="A51" s="312"/>
      <c r="B51" s="312"/>
    </row>
    <row r="52" spans="1:2" x14ac:dyDescent="0.25">
      <c r="A52" s="312"/>
      <c r="B52" s="312"/>
    </row>
    <row r="53" spans="1:2" x14ac:dyDescent="0.25">
      <c r="A53" s="312"/>
      <c r="B53" s="312"/>
    </row>
    <row r="54" spans="1:2" x14ac:dyDescent="0.25">
      <c r="A54" s="312"/>
      <c r="B54" s="312"/>
    </row>
    <row r="55" spans="1:2" x14ac:dyDescent="0.25">
      <c r="A55" s="312"/>
      <c r="B55" s="312"/>
    </row>
    <row r="56" spans="1:2" x14ac:dyDescent="0.25">
      <c r="A56" s="312"/>
      <c r="B56" s="312"/>
    </row>
    <row r="57" spans="1:2" x14ac:dyDescent="0.25">
      <c r="A57" s="312"/>
      <c r="B57" s="312"/>
    </row>
    <row r="58" spans="1:2" x14ac:dyDescent="0.25">
      <c r="A58" s="312"/>
      <c r="B58" s="312"/>
    </row>
    <row r="59" spans="1:2" x14ac:dyDescent="0.25">
      <c r="A59" s="312"/>
      <c r="B59" s="312"/>
    </row>
    <row r="60" spans="1:2" x14ac:dyDescent="0.25">
      <c r="A60" s="312"/>
      <c r="B60" s="312"/>
    </row>
    <row r="61" spans="1:2" x14ac:dyDescent="0.25">
      <c r="A61" s="312"/>
      <c r="B61" s="312"/>
    </row>
    <row r="62" spans="1:2" x14ac:dyDescent="0.25">
      <c r="A62" s="312"/>
      <c r="B62" s="312"/>
    </row>
    <row r="63" spans="1:2" x14ac:dyDescent="0.25">
      <c r="A63" s="312"/>
      <c r="B63" s="312"/>
    </row>
    <row r="64" spans="1:2" x14ac:dyDescent="0.25">
      <c r="A64" s="312"/>
      <c r="B64" s="312"/>
    </row>
    <row r="65" spans="1:2" x14ac:dyDescent="0.25">
      <c r="A65" s="312"/>
      <c r="B65" s="312"/>
    </row>
    <row r="66" spans="1:2" x14ac:dyDescent="0.25">
      <c r="A66" s="312"/>
      <c r="B66" s="312"/>
    </row>
    <row r="67" spans="1:2" x14ac:dyDescent="0.25">
      <c r="A67" s="312"/>
      <c r="B67" s="312"/>
    </row>
    <row r="68" spans="1:2" x14ac:dyDescent="0.25">
      <c r="A68" s="312"/>
      <c r="B68" s="312"/>
    </row>
    <row r="69" spans="1:2" x14ac:dyDescent="0.25">
      <c r="A69" s="312"/>
      <c r="B69" s="312"/>
    </row>
    <row r="70" spans="1:2" x14ac:dyDescent="0.25">
      <c r="A70" s="312"/>
      <c r="B70" s="312"/>
    </row>
    <row r="71" spans="1:2" x14ac:dyDescent="0.25">
      <c r="A71" s="312"/>
      <c r="B71" s="312"/>
    </row>
    <row r="72" spans="1:2" x14ac:dyDescent="0.25">
      <c r="A72" s="312"/>
      <c r="B72" s="312"/>
    </row>
    <row r="73" spans="1:2" x14ac:dyDescent="0.25">
      <c r="A73" s="312"/>
      <c r="B73" s="312"/>
    </row>
    <row r="74" spans="1:2" x14ac:dyDescent="0.25">
      <c r="A74" s="312"/>
      <c r="B74" s="312"/>
    </row>
    <row r="75" spans="1:2" x14ac:dyDescent="0.25">
      <c r="A75" s="312"/>
      <c r="B75" s="312"/>
    </row>
    <row r="76" spans="1:2" x14ac:dyDescent="0.25">
      <c r="A76" s="312"/>
      <c r="B76" s="312"/>
    </row>
    <row r="77" spans="1:2" x14ac:dyDescent="0.25">
      <c r="A77" s="312"/>
      <c r="B77" s="312"/>
    </row>
    <row r="78" spans="1:2" x14ac:dyDescent="0.25">
      <c r="A78" s="312"/>
      <c r="B78" s="312"/>
    </row>
    <row r="79" spans="1:2" x14ac:dyDescent="0.25">
      <c r="A79" s="312"/>
      <c r="B79" s="312"/>
    </row>
    <row r="80" spans="1:2" x14ac:dyDescent="0.25">
      <c r="A80" s="312"/>
      <c r="B80" s="312"/>
    </row>
    <row r="81" spans="1:2" x14ac:dyDescent="0.25">
      <c r="A81" s="312"/>
      <c r="B81" s="312"/>
    </row>
    <row r="82" spans="1:2" x14ac:dyDescent="0.25">
      <c r="A82" s="312"/>
      <c r="B82" s="312"/>
    </row>
    <row r="83" spans="1:2" x14ac:dyDescent="0.25">
      <c r="A83" s="312"/>
      <c r="B83" s="312"/>
    </row>
    <row r="84" spans="1:2" x14ac:dyDescent="0.25">
      <c r="A84" s="312"/>
      <c r="B84" s="312"/>
    </row>
    <row r="85" spans="1:2" x14ac:dyDescent="0.25">
      <c r="A85" s="312"/>
      <c r="B85" s="312"/>
    </row>
    <row r="86" spans="1:2" x14ac:dyDescent="0.25">
      <c r="A86" s="312"/>
      <c r="B86" s="312"/>
    </row>
    <row r="87" spans="1:2" x14ac:dyDescent="0.25">
      <c r="A87" s="312"/>
      <c r="B87" s="312"/>
    </row>
    <row r="88" spans="1:2" x14ac:dyDescent="0.25">
      <c r="A88" s="312"/>
      <c r="B88" s="312"/>
    </row>
    <row r="89" spans="1:2" x14ac:dyDescent="0.25">
      <c r="A89" s="312"/>
      <c r="B89" s="312"/>
    </row>
    <row r="90" spans="1:2" x14ac:dyDescent="0.25">
      <c r="A90" s="312"/>
      <c r="B90" s="312"/>
    </row>
    <row r="91" spans="1:2" x14ac:dyDescent="0.25">
      <c r="A91" s="312"/>
      <c r="B91" s="312"/>
    </row>
    <row r="92" spans="1:2" x14ac:dyDescent="0.25">
      <c r="A92" s="312"/>
      <c r="B92" s="312"/>
    </row>
    <row r="93" spans="1:2" x14ac:dyDescent="0.25">
      <c r="A93" s="312"/>
      <c r="B93" s="312"/>
    </row>
    <row r="94" spans="1:2" x14ac:dyDescent="0.25">
      <c r="A94" s="312"/>
      <c r="B94" s="312"/>
    </row>
    <row r="95" spans="1:2" x14ac:dyDescent="0.25">
      <c r="A95" s="312"/>
      <c r="B95" s="312"/>
    </row>
    <row r="96" spans="1:2" x14ac:dyDescent="0.25">
      <c r="A96" s="312"/>
      <c r="B96" s="312"/>
    </row>
    <row r="97" spans="1:2" x14ac:dyDescent="0.25">
      <c r="A97" s="312"/>
      <c r="B97" s="312"/>
    </row>
    <row r="98" spans="1:2" x14ac:dyDescent="0.25">
      <c r="A98" s="312"/>
      <c r="B98" s="312"/>
    </row>
    <row r="99" spans="1:2" x14ac:dyDescent="0.25">
      <c r="A99" s="312"/>
      <c r="B99" s="312"/>
    </row>
    <row r="100" spans="1:2" x14ac:dyDescent="0.25">
      <c r="A100" s="312"/>
      <c r="B100" s="312"/>
    </row>
    <row r="101" spans="1:2" x14ac:dyDescent="0.25">
      <c r="A101" s="312"/>
      <c r="B101" s="312"/>
    </row>
    <row r="102" spans="1:2" x14ac:dyDescent="0.25">
      <c r="A102" s="312"/>
      <c r="B102" s="312"/>
    </row>
    <row r="103" spans="1:2" x14ac:dyDescent="0.25">
      <c r="A103" s="312"/>
      <c r="B103" s="312"/>
    </row>
    <row r="104" spans="1:2" x14ac:dyDescent="0.25">
      <c r="A104" s="312"/>
      <c r="B104" s="312"/>
    </row>
    <row r="105" spans="1:2" x14ac:dyDescent="0.25">
      <c r="A105" s="312"/>
      <c r="B105" s="312"/>
    </row>
    <row r="106" spans="1:2" x14ac:dyDescent="0.25">
      <c r="A106" s="312"/>
      <c r="B106" s="312"/>
    </row>
    <row r="107" spans="1:2" x14ac:dyDescent="0.25">
      <c r="A107" s="312"/>
      <c r="B107" s="312"/>
    </row>
    <row r="108" spans="1:2" x14ac:dyDescent="0.25">
      <c r="A108" s="312"/>
      <c r="B108" s="312"/>
    </row>
    <row r="109" spans="1:2" x14ac:dyDescent="0.25">
      <c r="A109" s="312"/>
      <c r="B109" s="312"/>
    </row>
    <row r="110" spans="1:2" x14ac:dyDescent="0.25">
      <c r="A110" s="312"/>
      <c r="B110" s="312"/>
    </row>
    <row r="111" spans="1:2" x14ac:dyDescent="0.25">
      <c r="A111" s="312"/>
      <c r="B111" s="312"/>
    </row>
    <row r="112" spans="1:2" x14ac:dyDescent="0.25">
      <c r="A112" s="312"/>
      <c r="B112" s="312"/>
    </row>
    <row r="113" spans="1:2" x14ac:dyDescent="0.25">
      <c r="A113" s="312"/>
      <c r="B113" s="312"/>
    </row>
    <row r="114" spans="1:2" x14ac:dyDescent="0.25">
      <c r="A114" s="312"/>
      <c r="B114" s="312"/>
    </row>
    <row r="115" spans="1:2" x14ac:dyDescent="0.25">
      <c r="A115" s="312"/>
      <c r="B115" s="312"/>
    </row>
    <row r="116" spans="1:2" x14ac:dyDescent="0.25">
      <c r="A116" s="312"/>
      <c r="B116" s="312"/>
    </row>
    <row r="117" spans="1:2" x14ac:dyDescent="0.25">
      <c r="A117" s="312"/>
      <c r="B117" s="312"/>
    </row>
    <row r="118" spans="1:2" x14ac:dyDescent="0.25">
      <c r="A118" s="312"/>
      <c r="B118" s="312"/>
    </row>
    <row r="119" spans="1:2" x14ac:dyDescent="0.25">
      <c r="A119" s="312"/>
      <c r="B119" s="312"/>
    </row>
    <row r="120" spans="1:2" x14ac:dyDescent="0.25">
      <c r="A120" s="312"/>
      <c r="B120" s="312"/>
    </row>
    <row r="121" spans="1:2" x14ac:dyDescent="0.25">
      <c r="A121" s="312"/>
      <c r="B121" s="312"/>
    </row>
    <row r="122" spans="1:2" x14ac:dyDescent="0.25">
      <c r="A122" s="312"/>
      <c r="B122" s="312"/>
    </row>
    <row r="123" spans="1:2" x14ac:dyDescent="0.25">
      <c r="A123" s="312"/>
      <c r="B123" s="312"/>
    </row>
    <row r="124" spans="1:2" x14ac:dyDescent="0.25">
      <c r="A124" s="312"/>
      <c r="B124" s="312"/>
    </row>
    <row r="125" spans="1:2" x14ac:dyDescent="0.25">
      <c r="A125" s="312"/>
      <c r="B125" s="312"/>
    </row>
    <row r="126" spans="1:2" x14ac:dyDescent="0.25">
      <c r="A126" s="312"/>
      <c r="B126" s="312"/>
    </row>
    <row r="127" spans="1:2" x14ac:dyDescent="0.25">
      <c r="A127" s="312"/>
      <c r="B127" s="312"/>
    </row>
    <row r="128" spans="1:2" x14ac:dyDescent="0.25">
      <c r="A128" s="312"/>
      <c r="B128" s="312"/>
    </row>
    <row r="129" spans="1:2" x14ac:dyDescent="0.25">
      <c r="A129" s="312"/>
      <c r="B129" s="312"/>
    </row>
    <row r="130" spans="1:2" x14ac:dyDescent="0.25">
      <c r="A130" s="312"/>
      <c r="B130" s="312"/>
    </row>
    <row r="131" spans="1:2" x14ac:dyDescent="0.25">
      <c r="A131" s="312"/>
      <c r="B131" s="312"/>
    </row>
    <row r="132" spans="1:2" x14ac:dyDescent="0.25">
      <c r="A132" s="312"/>
      <c r="B132" s="312"/>
    </row>
    <row r="133" spans="1:2" x14ac:dyDescent="0.25">
      <c r="A133" s="312"/>
      <c r="B133" s="312"/>
    </row>
    <row r="134" spans="1:2" x14ac:dyDescent="0.25">
      <c r="A134" s="312"/>
      <c r="B134" s="312"/>
    </row>
    <row r="135" spans="1:2" x14ac:dyDescent="0.25">
      <c r="A135" s="312"/>
      <c r="B135" s="312"/>
    </row>
    <row r="136" spans="1:2" x14ac:dyDescent="0.25">
      <c r="A136" s="312"/>
      <c r="B136" s="312"/>
    </row>
    <row r="137" spans="1:2" x14ac:dyDescent="0.25">
      <c r="A137" s="312"/>
      <c r="B137" s="312"/>
    </row>
    <row r="138" spans="1:2" x14ac:dyDescent="0.25">
      <c r="A138" s="312"/>
      <c r="B138" s="312"/>
    </row>
    <row r="139" spans="1:2" x14ac:dyDescent="0.25">
      <c r="A139" s="312"/>
      <c r="B139" s="312"/>
    </row>
    <row r="140" spans="1:2" x14ac:dyDescent="0.25">
      <c r="A140" s="312"/>
      <c r="B140" s="312"/>
    </row>
    <row r="141" spans="1:2" x14ac:dyDescent="0.25">
      <c r="A141" s="312"/>
      <c r="B141" s="312"/>
    </row>
    <row r="142" spans="1:2" x14ac:dyDescent="0.25">
      <c r="A142" s="312"/>
      <c r="B142" s="312"/>
    </row>
    <row r="143" spans="1:2" x14ac:dyDescent="0.25">
      <c r="A143" s="312"/>
      <c r="B143" s="312"/>
    </row>
    <row r="144" spans="1:2" x14ac:dyDescent="0.25">
      <c r="A144" s="312"/>
      <c r="B144" s="312"/>
    </row>
    <row r="145" spans="1:2" x14ac:dyDescent="0.25">
      <c r="A145" s="312"/>
      <c r="B145" s="312"/>
    </row>
    <row r="146" spans="1:2" x14ac:dyDescent="0.25">
      <c r="A146" s="312"/>
      <c r="B146" s="312"/>
    </row>
    <row r="147" spans="1:2" x14ac:dyDescent="0.25">
      <c r="A147" s="312"/>
      <c r="B147" s="312"/>
    </row>
    <row r="148" spans="1:2" x14ac:dyDescent="0.25">
      <c r="A148" s="312"/>
      <c r="B148" s="312"/>
    </row>
    <row r="149" spans="1:2" x14ac:dyDescent="0.25">
      <c r="A149" s="312"/>
      <c r="B149" s="312"/>
    </row>
    <row r="150" spans="1:2" x14ac:dyDescent="0.25">
      <c r="A150" s="312"/>
      <c r="B150" s="312"/>
    </row>
    <row r="151" spans="1:2" x14ac:dyDescent="0.25">
      <c r="A151" s="312"/>
      <c r="B151" s="312"/>
    </row>
    <row r="152" spans="1:2" x14ac:dyDescent="0.25">
      <c r="A152" s="312"/>
      <c r="B152" s="312"/>
    </row>
    <row r="153" spans="1:2" x14ac:dyDescent="0.25">
      <c r="A153" s="312"/>
      <c r="B153" s="312"/>
    </row>
    <row r="154" spans="1:2" x14ac:dyDescent="0.25">
      <c r="A154" s="312"/>
      <c r="B154" s="312"/>
    </row>
    <row r="155" spans="1:2" x14ac:dyDescent="0.25">
      <c r="A155" s="312"/>
      <c r="B155" s="312"/>
    </row>
    <row r="156" spans="1:2" x14ac:dyDescent="0.25">
      <c r="A156" s="312"/>
      <c r="B156" s="312"/>
    </row>
    <row r="157" spans="1:2" x14ac:dyDescent="0.25">
      <c r="A157" s="312"/>
      <c r="B157" s="312"/>
    </row>
    <row r="158" spans="1:2" x14ac:dyDescent="0.25">
      <c r="A158" s="312"/>
      <c r="B158" s="312"/>
    </row>
    <row r="159" spans="1:2" x14ac:dyDescent="0.25">
      <c r="A159" s="312"/>
      <c r="B159" s="312"/>
    </row>
    <row r="160" spans="1:2" x14ac:dyDescent="0.25">
      <c r="A160" s="312"/>
      <c r="B160" s="312"/>
    </row>
    <row r="161" spans="1:2" x14ac:dyDescent="0.25">
      <c r="A161" s="312"/>
      <c r="B161" s="312"/>
    </row>
    <row r="162" spans="1:2" x14ac:dyDescent="0.25">
      <c r="A162" s="312"/>
      <c r="B162" s="312"/>
    </row>
    <row r="163" spans="1:2" x14ac:dyDescent="0.25">
      <c r="A163" s="312"/>
      <c r="B163" s="312"/>
    </row>
    <row r="164" spans="1:2" x14ac:dyDescent="0.25">
      <c r="A164" s="312"/>
      <c r="B164" s="312"/>
    </row>
    <row r="165" spans="1:2" x14ac:dyDescent="0.25">
      <c r="A165" s="312"/>
      <c r="B165" s="312"/>
    </row>
    <row r="166" spans="1:2" x14ac:dyDescent="0.25">
      <c r="A166" s="312"/>
      <c r="B166" s="312"/>
    </row>
    <row r="167" spans="1:2" x14ac:dyDescent="0.25">
      <c r="A167" s="312"/>
      <c r="B167" s="312"/>
    </row>
    <row r="168" spans="1:2" x14ac:dyDescent="0.25">
      <c r="A168" s="312"/>
      <c r="B168" s="312"/>
    </row>
    <row r="169" spans="1:2" x14ac:dyDescent="0.25">
      <c r="A169" s="312"/>
      <c r="B169" s="312"/>
    </row>
    <row r="170" spans="1:2" x14ac:dyDescent="0.25">
      <c r="A170" s="312"/>
      <c r="B170" s="312"/>
    </row>
    <row r="171" spans="1:2" x14ac:dyDescent="0.25">
      <c r="A171" s="312"/>
      <c r="B171" s="312"/>
    </row>
    <row r="172" spans="1:2" x14ac:dyDescent="0.25">
      <c r="A172" s="312"/>
      <c r="B172" s="312"/>
    </row>
    <row r="173" spans="1:2" x14ac:dyDescent="0.25">
      <c r="A173" s="312"/>
      <c r="B173" s="312"/>
    </row>
    <row r="174" spans="1:2" x14ac:dyDescent="0.25">
      <c r="A174" s="312"/>
      <c r="B174" s="312"/>
    </row>
    <row r="175" spans="1:2" x14ac:dyDescent="0.25">
      <c r="A175" s="312"/>
      <c r="B175" s="312"/>
    </row>
    <row r="176" spans="1:2" x14ac:dyDescent="0.25">
      <c r="A176" s="312"/>
      <c r="B176" s="312"/>
    </row>
    <row r="177" spans="1:2" x14ac:dyDescent="0.25">
      <c r="A177" s="312"/>
      <c r="B177" s="312"/>
    </row>
    <row r="178" spans="1:2" x14ac:dyDescent="0.25">
      <c r="A178" s="312"/>
      <c r="B178" s="312"/>
    </row>
    <row r="179" spans="1:2" x14ac:dyDescent="0.25">
      <c r="A179" s="312"/>
      <c r="B179" s="312"/>
    </row>
    <row r="180" spans="1:2" x14ac:dyDescent="0.25">
      <c r="A180" s="312"/>
      <c r="B180" s="312"/>
    </row>
    <row r="181" spans="1:2" x14ac:dyDescent="0.25">
      <c r="A181" s="312"/>
      <c r="B181" s="312"/>
    </row>
    <row r="182" spans="1:2" x14ac:dyDescent="0.25">
      <c r="A182" s="312"/>
      <c r="B182" s="312"/>
    </row>
    <row r="183" spans="1:2" x14ac:dyDescent="0.25">
      <c r="A183" s="312"/>
      <c r="B183" s="312"/>
    </row>
    <row r="184" spans="1:2" x14ac:dyDescent="0.25">
      <c r="A184" s="312"/>
      <c r="B184" s="312"/>
    </row>
    <row r="185" spans="1:2" x14ac:dyDescent="0.25">
      <c r="A185" s="312"/>
      <c r="B185" s="312"/>
    </row>
    <row r="186" spans="1:2" x14ac:dyDescent="0.25">
      <c r="A186" s="312"/>
      <c r="B186" s="312"/>
    </row>
    <row r="187" spans="1:2" x14ac:dyDescent="0.25">
      <c r="A187" s="312"/>
      <c r="B187" s="312"/>
    </row>
    <row r="188" spans="1:2" x14ac:dyDescent="0.25">
      <c r="A188" s="312"/>
      <c r="B188" s="312"/>
    </row>
    <row r="189" spans="1:2" x14ac:dyDescent="0.25">
      <c r="A189" s="312"/>
      <c r="B189" s="312"/>
    </row>
    <row r="190" spans="1:2" x14ac:dyDescent="0.25">
      <c r="A190" s="312"/>
      <c r="B190" s="312"/>
    </row>
    <row r="191" spans="1:2" x14ac:dyDescent="0.25">
      <c r="A191" s="312"/>
      <c r="B191" s="312"/>
    </row>
    <row r="192" spans="1:2" x14ac:dyDescent="0.25">
      <c r="A192" s="312"/>
      <c r="B192" s="312"/>
    </row>
    <row r="193" spans="1:2" x14ac:dyDescent="0.25">
      <c r="A193" s="312"/>
      <c r="B193" s="312"/>
    </row>
    <row r="194" spans="1:2" x14ac:dyDescent="0.25">
      <c r="A194" s="312"/>
      <c r="B194" s="312"/>
    </row>
    <row r="195" spans="1:2" x14ac:dyDescent="0.25">
      <c r="A195" s="312"/>
      <c r="B195" s="312"/>
    </row>
    <row r="196" spans="1:2" x14ac:dyDescent="0.25">
      <c r="A196" s="312"/>
      <c r="B196" s="312"/>
    </row>
    <row r="197" spans="1:2" x14ac:dyDescent="0.25">
      <c r="A197" s="312"/>
      <c r="B197" s="312"/>
    </row>
    <row r="198" spans="1:2" x14ac:dyDescent="0.25">
      <c r="A198" s="312"/>
      <c r="B198" s="312"/>
    </row>
    <row r="199" spans="1:2" x14ac:dyDescent="0.25">
      <c r="A199" s="312"/>
      <c r="B199" s="312"/>
    </row>
    <row r="200" spans="1:2" x14ac:dyDescent="0.25">
      <c r="A200" s="312"/>
      <c r="B200" s="312"/>
    </row>
    <row r="201" spans="1:2" x14ac:dyDescent="0.25">
      <c r="A201" s="312"/>
      <c r="B201" s="312"/>
    </row>
    <row r="202" spans="1:2" x14ac:dyDescent="0.25">
      <c r="A202" s="312"/>
      <c r="B202" s="312"/>
    </row>
    <row r="203" spans="1:2" x14ac:dyDescent="0.25">
      <c r="A203" s="312"/>
      <c r="B203" s="312"/>
    </row>
    <row r="204" spans="1:2" x14ac:dyDescent="0.25">
      <c r="A204" s="312"/>
      <c r="B204" s="312"/>
    </row>
    <row r="205" spans="1:2" x14ac:dyDescent="0.25">
      <c r="A205" s="312"/>
      <c r="B205" s="312"/>
    </row>
    <row r="206" spans="1:2" x14ac:dyDescent="0.25">
      <c r="A206" s="312"/>
      <c r="B206" s="312"/>
    </row>
    <row r="207" spans="1:2" x14ac:dyDescent="0.25">
      <c r="A207" s="312"/>
      <c r="B207" s="312"/>
    </row>
    <row r="208" spans="1:2" x14ac:dyDescent="0.25">
      <c r="A208" s="312"/>
      <c r="B208" s="312"/>
    </row>
    <row r="209" spans="1:2" x14ac:dyDescent="0.25">
      <c r="A209" s="312"/>
      <c r="B209" s="312"/>
    </row>
    <row r="210" spans="1:2" x14ac:dyDescent="0.25">
      <c r="A210" s="312"/>
      <c r="B210" s="312"/>
    </row>
    <row r="211" spans="1:2" x14ac:dyDescent="0.25">
      <c r="A211" s="312"/>
      <c r="B211" s="312"/>
    </row>
    <row r="212" spans="1:2" x14ac:dyDescent="0.25">
      <c r="A212" s="312"/>
      <c r="B212" s="312"/>
    </row>
    <row r="213" spans="1:2" x14ac:dyDescent="0.25">
      <c r="A213" s="312"/>
      <c r="B213" s="312"/>
    </row>
    <row r="214" spans="1:2" x14ac:dyDescent="0.25">
      <c r="A214" s="312"/>
      <c r="B214" s="312"/>
    </row>
    <row r="215" spans="1:2" x14ac:dyDescent="0.25">
      <c r="A215" s="312"/>
      <c r="B215" s="312"/>
    </row>
    <row r="216" spans="1:2" x14ac:dyDescent="0.25">
      <c r="A216" s="312"/>
      <c r="B216" s="312"/>
    </row>
    <row r="217" spans="1:2" x14ac:dyDescent="0.25">
      <c r="A217" s="312"/>
      <c r="B217" s="312"/>
    </row>
    <row r="218" spans="1:2" x14ac:dyDescent="0.25">
      <c r="A218" s="312"/>
      <c r="B218" s="312"/>
    </row>
    <row r="219" spans="1:2" x14ac:dyDescent="0.25">
      <c r="A219" s="312"/>
      <c r="B219" s="312"/>
    </row>
    <row r="220" spans="1:2" x14ac:dyDescent="0.25">
      <c r="A220" s="312"/>
      <c r="B220" s="312"/>
    </row>
    <row r="221" spans="1:2" x14ac:dyDescent="0.25">
      <c r="A221" s="312"/>
      <c r="B221" s="312"/>
    </row>
    <row r="222" spans="1:2" x14ac:dyDescent="0.25">
      <c r="A222" s="312"/>
      <c r="B222" s="312"/>
    </row>
    <row r="223" spans="1:2" x14ac:dyDescent="0.25">
      <c r="A223" s="312"/>
      <c r="B223" s="312"/>
    </row>
    <row r="224" spans="1:2" x14ac:dyDescent="0.25">
      <c r="A224" s="312"/>
      <c r="B224" s="312"/>
    </row>
    <row r="225" spans="1:2" x14ac:dyDescent="0.25">
      <c r="A225" s="312"/>
      <c r="B225" s="312"/>
    </row>
    <row r="226" spans="1:2" x14ac:dyDescent="0.25">
      <c r="A226" s="312"/>
      <c r="B226" s="312"/>
    </row>
    <row r="227" spans="1:2" x14ac:dyDescent="0.25">
      <c r="A227" s="312"/>
      <c r="B227" s="312"/>
    </row>
    <row r="228" spans="1:2" x14ac:dyDescent="0.25">
      <c r="A228" s="312"/>
      <c r="B228" s="312"/>
    </row>
    <row r="229" spans="1:2" x14ac:dyDescent="0.25">
      <c r="A229" s="312"/>
      <c r="B229" s="312"/>
    </row>
    <row r="230" spans="1:2" x14ac:dyDescent="0.25">
      <c r="A230" s="312"/>
      <c r="B230" s="312"/>
    </row>
    <row r="231" spans="1:2" x14ac:dyDescent="0.25">
      <c r="A231" s="312"/>
      <c r="B231" s="312"/>
    </row>
    <row r="232" spans="1:2" x14ac:dyDescent="0.25">
      <c r="A232" s="312"/>
      <c r="B232" s="312"/>
    </row>
    <row r="233" spans="1:2" x14ac:dyDescent="0.25">
      <c r="A233" s="312"/>
      <c r="B233" s="312"/>
    </row>
    <row r="234" spans="1:2" x14ac:dyDescent="0.25">
      <c r="A234" s="312"/>
      <c r="B234" s="312"/>
    </row>
    <row r="235" spans="1:2" x14ac:dyDescent="0.25">
      <c r="A235" s="312"/>
      <c r="B235" s="312"/>
    </row>
    <row r="236" spans="1:2" x14ac:dyDescent="0.25">
      <c r="A236" s="312"/>
      <c r="B236" s="312"/>
    </row>
    <row r="237" spans="1:2" x14ac:dyDescent="0.25">
      <c r="A237" s="312"/>
      <c r="B237" s="312"/>
    </row>
    <row r="238" spans="1:2" x14ac:dyDescent="0.25">
      <c r="A238" s="312"/>
      <c r="B238" s="312"/>
    </row>
    <row r="239" spans="1:2" x14ac:dyDescent="0.25">
      <c r="A239" s="312"/>
      <c r="B239" s="312"/>
    </row>
    <row r="240" spans="1:2" x14ac:dyDescent="0.25">
      <c r="A240" s="312"/>
      <c r="B240" s="312"/>
    </row>
    <row r="241" spans="1:2" x14ac:dyDescent="0.25">
      <c r="A241" s="312"/>
      <c r="B241" s="312"/>
    </row>
    <row r="242" spans="1:2" x14ac:dyDescent="0.25">
      <c r="A242" s="312"/>
      <c r="B242" s="312"/>
    </row>
    <row r="243" spans="1:2" x14ac:dyDescent="0.25">
      <c r="A243" s="312"/>
      <c r="B243" s="312"/>
    </row>
    <row r="244" spans="1:2" x14ac:dyDescent="0.25">
      <c r="A244" s="312"/>
      <c r="B244" s="312"/>
    </row>
    <row r="245" spans="1:2" x14ac:dyDescent="0.25">
      <c r="A245" s="312"/>
      <c r="B245" s="312"/>
    </row>
    <row r="246" spans="1:2" x14ac:dyDescent="0.25">
      <c r="A246" s="312"/>
      <c r="B246" s="312"/>
    </row>
    <row r="247" spans="1:2" x14ac:dyDescent="0.25">
      <c r="A247" s="312"/>
      <c r="B247" s="312"/>
    </row>
    <row r="248" spans="1:2" x14ac:dyDescent="0.25">
      <c r="A248" s="312"/>
      <c r="B248" s="312"/>
    </row>
    <row r="249" spans="1:2" x14ac:dyDescent="0.25">
      <c r="A249" s="312"/>
      <c r="B249" s="312"/>
    </row>
    <row r="250" spans="1:2" x14ac:dyDescent="0.25">
      <c r="A250" s="312"/>
      <c r="B250" s="312"/>
    </row>
    <row r="251" spans="1:2" x14ac:dyDescent="0.25">
      <c r="A251" s="312"/>
      <c r="B251" s="312"/>
    </row>
    <row r="252" spans="1:2" x14ac:dyDescent="0.25">
      <c r="A252" s="312"/>
      <c r="B252" s="312"/>
    </row>
    <row r="253" spans="1:2" x14ac:dyDescent="0.25">
      <c r="A253" s="312"/>
      <c r="B253" s="312"/>
    </row>
    <row r="254" spans="1:2" x14ac:dyDescent="0.25">
      <c r="A254" s="312"/>
      <c r="B254" s="312"/>
    </row>
    <row r="255" spans="1:2" x14ac:dyDescent="0.25">
      <c r="A255" s="312"/>
      <c r="B255" s="312"/>
    </row>
    <row r="256" spans="1:2" x14ac:dyDescent="0.25">
      <c r="A256" s="312"/>
      <c r="B256" s="312"/>
    </row>
    <row r="257" spans="1:2" x14ac:dyDescent="0.25">
      <c r="A257" s="312"/>
      <c r="B257" s="312"/>
    </row>
    <row r="258" spans="1:2" x14ac:dyDescent="0.25">
      <c r="A258" s="312"/>
      <c r="B258" s="312"/>
    </row>
    <row r="259" spans="1:2" x14ac:dyDescent="0.25">
      <c r="A259" s="312"/>
      <c r="B259" s="312"/>
    </row>
    <row r="260" spans="1:2" x14ac:dyDescent="0.25">
      <c r="A260" s="312"/>
      <c r="B260" s="312"/>
    </row>
    <row r="261" spans="1:2" x14ac:dyDescent="0.25">
      <c r="A261" s="312"/>
      <c r="B261" s="312"/>
    </row>
    <row r="262" spans="1:2" x14ac:dyDescent="0.25">
      <c r="A262" s="312"/>
      <c r="B262" s="312"/>
    </row>
    <row r="263" spans="1:2" x14ac:dyDescent="0.25">
      <c r="A263" s="312"/>
      <c r="B263" s="312"/>
    </row>
    <row r="264" spans="1:2" x14ac:dyDescent="0.25">
      <c r="A264" s="312"/>
      <c r="B264" s="312"/>
    </row>
    <row r="265" spans="1:2" x14ac:dyDescent="0.25">
      <c r="A265" s="312"/>
      <c r="B265" s="312"/>
    </row>
    <row r="266" spans="1:2" x14ac:dyDescent="0.25">
      <c r="A266" s="312"/>
      <c r="B266" s="312"/>
    </row>
    <row r="267" spans="1:2" x14ac:dyDescent="0.25">
      <c r="A267" s="312"/>
      <c r="B267" s="312"/>
    </row>
    <row r="268" spans="1:2" x14ac:dyDescent="0.25">
      <c r="A268" s="312"/>
      <c r="B268" s="312"/>
    </row>
    <row r="269" spans="1:2" x14ac:dyDescent="0.25">
      <c r="A269" s="312"/>
      <c r="B269" s="312"/>
    </row>
    <row r="270" spans="1:2" x14ac:dyDescent="0.25">
      <c r="A270" s="312"/>
      <c r="B270" s="312"/>
    </row>
    <row r="271" spans="1:2" x14ac:dyDescent="0.25">
      <c r="A271" s="312"/>
      <c r="B271" s="312"/>
    </row>
    <row r="272" spans="1:2" x14ac:dyDescent="0.25">
      <c r="A272" s="312"/>
      <c r="B272" s="312"/>
    </row>
    <row r="273" spans="1:2" x14ac:dyDescent="0.25">
      <c r="A273" s="312"/>
      <c r="B273" s="312"/>
    </row>
    <row r="274" spans="1:2" x14ac:dyDescent="0.25">
      <c r="A274" s="312"/>
      <c r="B274" s="312"/>
    </row>
    <row r="275" spans="1:2" x14ac:dyDescent="0.25">
      <c r="A275" s="312"/>
      <c r="B275" s="312"/>
    </row>
    <row r="276" spans="1:2" x14ac:dyDescent="0.25">
      <c r="A276" s="312"/>
      <c r="B276" s="312"/>
    </row>
    <row r="277" spans="1:2" x14ac:dyDescent="0.25">
      <c r="A277" s="312"/>
      <c r="B277" s="312"/>
    </row>
    <row r="278" spans="1:2" x14ac:dyDescent="0.25">
      <c r="A278" s="312"/>
      <c r="B278" s="312"/>
    </row>
    <row r="279" spans="1:2" x14ac:dyDescent="0.25">
      <c r="A279" s="312"/>
      <c r="B279" s="312"/>
    </row>
    <row r="280" spans="1:2" x14ac:dyDescent="0.25">
      <c r="A280" s="312"/>
      <c r="B280" s="312"/>
    </row>
    <row r="281" spans="1:2" x14ac:dyDescent="0.25">
      <c r="A281" s="312"/>
      <c r="B281" s="312"/>
    </row>
    <row r="282" spans="1:2" x14ac:dyDescent="0.25">
      <c r="A282" s="312"/>
      <c r="B282" s="312"/>
    </row>
    <row r="283" spans="1:2" x14ac:dyDescent="0.25">
      <c r="A283" s="312"/>
      <c r="B283" s="312"/>
    </row>
    <row r="284" spans="1:2" x14ac:dyDescent="0.25">
      <c r="A284" s="312"/>
      <c r="B284" s="312"/>
    </row>
    <row r="285" spans="1:2" x14ac:dyDescent="0.25">
      <c r="A285" s="312"/>
      <c r="B285" s="312"/>
    </row>
    <row r="286" spans="1:2" x14ac:dyDescent="0.25">
      <c r="A286" s="312"/>
      <c r="B286" s="312"/>
    </row>
    <row r="287" spans="1:2" x14ac:dyDescent="0.25">
      <c r="A287" s="312"/>
      <c r="B287" s="312"/>
    </row>
    <row r="288" spans="1:2" x14ac:dyDescent="0.25">
      <c r="A288" s="312"/>
      <c r="B288" s="312"/>
    </row>
    <row r="289" spans="1:2" x14ac:dyDescent="0.25">
      <c r="A289" s="312"/>
      <c r="B289" s="312"/>
    </row>
    <row r="290" spans="1:2" x14ac:dyDescent="0.25">
      <c r="A290" s="312"/>
      <c r="B290" s="312"/>
    </row>
    <row r="291" spans="1:2" x14ac:dyDescent="0.25">
      <c r="A291" s="312"/>
      <c r="B291" s="312"/>
    </row>
    <row r="292" spans="1:2" x14ac:dyDescent="0.25">
      <c r="A292" s="312"/>
      <c r="B292" s="312"/>
    </row>
    <row r="293" spans="1:2" x14ac:dyDescent="0.25">
      <c r="A293" s="312"/>
      <c r="B293" s="312"/>
    </row>
    <row r="294" spans="1:2" x14ac:dyDescent="0.25">
      <c r="A294" s="312"/>
      <c r="B294" s="312"/>
    </row>
    <row r="295" spans="1:2" x14ac:dyDescent="0.25">
      <c r="A295" s="312"/>
      <c r="B295" s="312"/>
    </row>
    <row r="296" spans="1:2" x14ac:dyDescent="0.25">
      <c r="A296" s="312"/>
      <c r="B296" s="312"/>
    </row>
    <row r="297" spans="1:2" x14ac:dyDescent="0.25">
      <c r="A297" s="312"/>
      <c r="B297" s="312"/>
    </row>
    <row r="298" spans="1:2" x14ac:dyDescent="0.25">
      <c r="A298" s="312"/>
      <c r="B298" s="312"/>
    </row>
    <row r="299" spans="1:2" x14ac:dyDescent="0.25">
      <c r="A299" s="312"/>
      <c r="B299" s="312"/>
    </row>
    <row r="300" spans="1:2" x14ac:dyDescent="0.25">
      <c r="A300" s="312"/>
      <c r="B300" s="312"/>
    </row>
    <row r="301" spans="1:2" x14ac:dyDescent="0.25">
      <c r="A301" s="312"/>
      <c r="B301" s="312"/>
    </row>
    <row r="302" spans="1:2" x14ac:dyDescent="0.25">
      <c r="A302" s="312"/>
      <c r="B302" s="312"/>
    </row>
    <row r="303" spans="1:2" x14ac:dyDescent="0.25">
      <c r="A303" s="312"/>
      <c r="B303" s="312"/>
    </row>
    <row r="304" spans="1:2" x14ac:dyDescent="0.25">
      <c r="A304" s="312"/>
      <c r="B304" s="312"/>
    </row>
    <row r="305" spans="1:2" x14ac:dyDescent="0.25">
      <c r="A305" s="312"/>
      <c r="B305" s="312"/>
    </row>
    <row r="306" spans="1:2" x14ac:dyDescent="0.25">
      <c r="A306" s="312"/>
      <c r="B306" s="312"/>
    </row>
    <row r="307" spans="1:2" x14ac:dyDescent="0.25">
      <c r="A307" s="312"/>
      <c r="B307" s="312"/>
    </row>
    <row r="308" spans="1:2" x14ac:dyDescent="0.25">
      <c r="A308" s="312"/>
      <c r="B308" s="312"/>
    </row>
    <row r="309" spans="1:2" x14ac:dyDescent="0.25">
      <c r="A309" s="312"/>
      <c r="B309" s="312"/>
    </row>
    <row r="310" spans="1:2" x14ac:dyDescent="0.25">
      <c r="A310" s="312"/>
      <c r="B310" s="312"/>
    </row>
    <row r="311" spans="1:2" x14ac:dyDescent="0.25">
      <c r="A311" s="312"/>
      <c r="B311" s="312"/>
    </row>
    <row r="312" spans="1:2" x14ac:dyDescent="0.25">
      <c r="A312" s="312"/>
      <c r="B312" s="312"/>
    </row>
    <row r="313" spans="1:2" x14ac:dyDescent="0.25">
      <c r="A313" s="312"/>
      <c r="B313" s="312"/>
    </row>
    <row r="314" spans="1:2" x14ac:dyDescent="0.25">
      <c r="A314" s="312"/>
      <c r="B314" s="312"/>
    </row>
    <row r="315" spans="1:2" x14ac:dyDescent="0.25">
      <c r="A315" s="312"/>
      <c r="B315" s="312"/>
    </row>
    <row r="316" spans="1:2" x14ac:dyDescent="0.25">
      <c r="A316" s="312"/>
      <c r="B316" s="312"/>
    </row>
    <row r="317" spans="1:2" x14ac:dyDescent="0.25">
      <c r="A317" s="312"/>
      <c r="B317" s="312"/>
    </row>
    <row r="318" spans="1:2" x14ac:dyDescent="0.25">
      <c r="A318" s="312"/>
      <c r="B318" s="312"/>
    </row>
    <row r="319" spans="1:2" x14ac:dyDescent="0.25">
      <c r="A319" s="312"/>
      <c r="B319" s="312"/>
    </row>
    <row r="320" spans="1:2" x14ac:dyDescent="0.25">
      <c r="A320" s="312"/>
      <c r="B320" s="312"/>
    </row>
    <row r="321" spans="1:2" x14ac:dyDescent="0.25">
      <c r="A321" s="312"/>
      <c r="B321" s="312"/>
    </row>
    <row r="322" spans="1:2" x14ac:dyDescent="0.25">
      <c r="A322" s="312"/>
      <c r="B322" s="312"/>
    </row>
    <row r="323" spans="1:2" x14ac:dyDescent="0.25">
      <c r="A323" s="312"/>
      <c r="B323" s="312"/>
    </row>
    <row r="324" spans="1:2" x14ac:dyDescent="0.25">
      <c r="A324" s="312"/>
      <c r="B324" s="312"/>
    </row>
    <row r="325" spans="1:2" x14ac:dyDescent="0.25">
      <c r="A325" s="312"/>
      <c r="B325" s="312"/>
    </row>
    <row r="326" spans="1:2" x14ac:dyDescent="0.25">
      <c r="A326" s="312"/>
      <c r="B326" s="312"/>
    </row>
    <row r="327" spans="1:2" x14ac:dyDescent="0.25">
      <c r="A327" s="312"/>
      <c r="B327" s="312"/>
    </row>
    <row r="328" spans="1:2" x14ac:dyDescent="0.25">
      <c r="A328" s="312"/>
      <c r="B328" s="312"/>
    </row>
    <row r="329" spans="1:2" x14ac:dyDescent="0.25">
      <c r="A329" s="312"/>
      <c r="B329" s="312"/>
    </row>
    <row r="330" spans="1:2" x14ac:dyDescent="0.25">
      <c r="A330" s="312"/>
      <c r="B330" s="312"/>
    </row>
    <row r="331" spans="1:2" x14ac:dyDescent="0.25">
      <c r="A331" s="312"/>
      <c r="B331" s="312"/>
    </row>
    <row r="332" spans="1:2" x14ac:dyDescent="0.25">
      <c r="A332" s="312"/>
      <c r="B332" s="312"/>
    </row>
    <row r="333" spans="1:2" x14ac:dyDescent="0.25">
      <c r="A333" s="312"/>
      <c r="B333" s="312"/>
    </row>
    <row r="334" spans="1:2" x14ac:dyDescent="0.25">
      <c r="A334" s="312"/>
      <c r="B334" s="312"/>
    </row>
    <row r="335" spans="1:2" x14ac:dyDescent="0.25">
      <c r="A335" s="312"/>
      <c r="B335" s="312"/>
    </row>
    <row r="336" spans="1:2" x14ac:dyDescent="0.25">
      <c r="A336" s="312"/>
      <c r="B336" s="312"/>
    </row>
    <row r="337" spans="1:2" x14ac:dyDescent="0.25">
      <c r="A337" s="312"/>
      <c r="B337" s="312"/>
    </row>
    <row r="338" spans="1:2" x14ac:dyDescent="0.25">
      <c r="A338" s="312"/>
      <c r="B338" s="312"/>
    </row>
    <row r="339" spans="1:2" x14ac:dyDescent="0.25">
      <c r="A339" s="312"/>
      <c r="B339" s="312"/>
    </row>
    <row r="340" spans="1:2" x14ac:dyDescent="0.25">
      <c r="A340" s="312"/>
      <c r="B340" s="312"/>
    </row>
    <row r="341" spans="1:2" x14ac:dyDescent="0.25">
      <c r="A341" s="312"/>
      <c r="B341" s="312"/>
    </row>
    <row r="342" spans="1:2" x14ac:dyDescent="0.25">
      <c r="A342" s="312"/>
      <c r="B342" s="312"/>
    </row>
    <row r="343" spans="1:2" x14ac:dyDescent="0.25">
      <c r="A343" s="312"/>
      <c r="B343" s="312"/>
    </row>
    <row r="344" spans="1:2" x14ac:dyDescent="0.25">
      <c r="A344" s="312"/>
      <c r="B344" s="312"/>
    </row>
    <row r="345" spans="1:2" x14ac:dyDescent="0.25">
      <c r="A345" s="312"/>
      <c r="B345" s="312"/>
    </row>
    <row r="346" spans="1:2" x14ac:dyDescent="0.25">
      <c r="A346" s="312"/>
      <c r="B346" s="312"/>
    </row>
    <row r="347" spans="1:2" x14ac:dyDescent="0.25">
      <c r="A347" s="312"/>
      <c r="B347" s="312"/>
    </row>
    <row r="348" spans="1:2" x14ac:dyDescent="0.25">
      <c r="A348" s="312"/>
      <c r="B348" s="312"/>
    </row>
    <row r="349" spans="1:2" x14ac:dyDescent="0.25">
      <c r="A349" s="312"/>
      <c r="B349" s="312"/>
    </row>
    <row r="350" spans="1:2" x14ac:dyDescent="0.25">
      <c r="A350" s="312"/>
      <c r="B350" s="312"/>
    </row>
    <row r="351" spans="1:2" x14ac:dyDescent="0.25">
      <c r="A351" s="312"/>
      <c r="B351" s="312"/>
    </row>
    <row r="352" spans="1:2" x14ac:dyDescent="0.25">
      <c r="A352" s="312"/>
      <c r="B352" s="312"/>
    </row>
    <row r="353" spans="1:2" x14ac:dyDescent="0.25">
      <c r="A353" s="312"/>
      <c r="B353" s="312"/>
    </row>
    <row r="354" spans="1:2" x14ac:dyDescent="0.25">
      <c r="A354" s="312"/>
      <c r="B354" s="312"/>
    </row>
    <row r="355" spans="1:2" x14ac:dyDescent="0.25">
      <c r="A355" s="312"/>
      <c r="B355" s="312"/>
    </row>
    <row r="356" spans="1:2" x14ac:dyDescent="0.25">
      <c r="A356" s="312"/>
      <c r="B356" s="312"/>
    </row>
    <row r="357" spans="1:2" x14ac:dyDescent="0.25">
      <c r="A357" s="312"/>
      <c r="B357" s="312"/>
    </row>
    <row r="358" spans="1:2" x14ac:dyDescent="0.25">
      <c r="A358" s="312"/>
      <c r="B358" s="312"/>
    </row>
    <row r="359" spans="1:2" x14ac:dyDescent="0.25">
      <c r="A359" s="312"/>
      <c r="B359" s="312"/>
    </row>
    <row r="360" spans="1:2" x14ac:dyDescent="0.25">
      <c r="A360" s="312"/>
      <c r="B360" s="312"/>
    </row>
    <row r="361" spans="1:2" x14ac:dyDescent="0.25">
      <c r="A361" s="312"/>
      <c r="B361" s="312"/>
    </row>
    <row r="362" spans="1:2" x14ac:dyDescent="0.25">
      <c r="A362" s="312"/>
      <c r="B362" s="312"/>
    </row>
    <row r="363" spans="1:2" x14ac:dyDescent="0.25">
      <c r="A363" s="312"/>
      <c r="B363" s="312"/>
    </row>
    <row r="364" spans="1:2" x14ac:dyDescent="0.25">
      <c r="A364" s="312"/>
      <c r="B364" s="312"/>
    </row>
    <row r="365" spans="1:2" x14ac:dyDescent="0.25">
      <c r="A365" s="312"/>
      <c r="B365" s="312"/>
    </row>
    <row r="366" spans="1:2" x14ac:dyDescent="0.25">
      <c r="A366" s="312"/>
      <c r="B366" s="312"/>
    </row>
    <row r="367" spans="1:2" x14ac:dyDescent="0.25">
      <c r="A367" s="312"/>
      <c r="B367" s="312"/>
    </row>
    <row r="368" spans="1:2" x14ac:dyDescent="0.25">
      <c r="A368" s="312"/>
      <c r="B368" s="312"/>
    </row>
    <row r="369" spans="1:2" x14ac:dyDescent="0.25">
      <c r="A369" s="312"/>
      <c r="B369" s="312"/>
    </row>
    <row r="370" spans="1:2" x14ac:dyDescent="0.25">
      <c r="A370" s="312"/>
      <c r="B370" s="312"/>
    </row>
    <row r="371" spans="1:2" x14ac:dyDescent="0.25">
      <c r="A371" s="312"/>
      <c r="B371" s="312"/>
    </row>
    <row r="372" spans="1:2" x14ac:dyDescent="0.25">
      <c r="A372" s="312"/>
      <c r="B372" s="312"/>
    </row>
    <row r="373" spans="1:2" x14ac:dyDescent="0.25">
      <c r="A373" s="312"/>
      <c r="B373" s="312"/>
    </row>
    <row r="374" spans="1:2" x14ac:dyDescent="0.25">
      <c r="A374" s="312"/>
      <c r="B374" s="312"/>
    </row>
    <row r="375" spans="1:2" x14ac:dyDescent="0.25">
      <c r="A375" s="312"/>
      <c r="B375" s="312"/>
    </row>
    <row r="376" spans="1:2" x14ac:dyDescent="0.25">
      <c r="A376" s="312"/>
      <c r="B376" s="312"/>
    </row>
    <row r="377" spans="1:2" x14ac:dyDescent="0.25">
      <c r="A377" s="312"/>
      <c r="B377" s="312"/>
    </row>
    <row r="378" spans="1:2" x14ac:dyDescent="0.25">
      <c r="A378" s="312"/>
      <c r="B378" s="312"/>
    </row>
    <row r="379" spans="1:2" x14ac:dyDescent="0.25">
      <c r="A379" s="312"/>
      <c r="B379" s="312"/>
    </row>
    <row r="380" spans="1:2" x14ac:dyDescent="0.25">
      <c r="A380" s="312"/>
      <c r="B380" s="312"/>
    </row>
    <row r="381" spans="1:2" x14ac:dyDescent="0.25">
      <c r="A381" s="312"/>
      <c r="B381" s="312"/>
    </row>
    <row r="382" spans="1:2" x14ac:dyDescent="0.25">
      <c r="A382" s="312"/>
      <c r="B382" s="312"/>
    </row>
    <row r="383" spans="1:2" x14ac:dyDescent="0.25">
      <c r="A383" s="312"/>
      <c r="B383" s="312"/>
    </row>
    <row r="384" spans="1:2" x14ac:dyDescent="0.25">
      <c r="A384" s="312"/>
      <c r="B384" s="312"/>
    </row>
    <row r="385" spans="1:2" x14ac:dyDescent="0.25">
      <c r="A385" s="312"/>
      <c r="B385" s="312"/>
    </row>
    <row r="386" spans="1:2" x14ac:dyDescent="0.25">
      <c r="A386" s="312"/>
      <c r="B386" s="312"/>
    </row>
    <row r="387" spans="1:2" x14ac:dyDescent="0.25">
      <c r="A387" s="312"/>
      <c r="B387" s="312"/>
    </row>
    <row r="388" spans="1:2" x14ac:dyDescent="0.25">
      <c r="A388" s="312"/>
      <c r="B388" s="312"/>
    </row>
    <row r="389" spans="1:2" x14ac:dyDescent="0.25">
      <c r="A389" s="312"/>
      <c r="B389" s="312"/>
    </row>
    <row r="390" spans="1:2" x14ac:dyDescent="0.25">
      <c r="A390" s="312"/>
      <c r="B390" s="312"/>
    </row>
    <row r="391" spans="1:2" x14ac:dyDescent="0.25">
      <c r="A391" s="312"/>
      <c r="B391" s="312"/>
    </row>
    <row r="392" spans="1:2" x14ac:dyDescent="0.25">
      <c r="A392" s="312"/>
      <c r="B392" s="312"/>
    </row>
    <row r="393" spans="1:2" x14ac:dyDescent="0.25">
      <c r="A393" s="312"/>
      <c r="B393" s="312"/>
    </row>
    <row r="394" spans="1:2" x14ac:dyDescent="0.25">
      <c r="A394" s="312"/>
      <c r="B394" s="312"/>
    </row>
    <row r="395" spans="1:2" x14ac:dyDescent="0.25">
      <c r="A395" s="312"/>
      <c r="B395" s="312"/>
    </row>
    <row r="396" spans="1:2" x14ac:dyDescent="0.25">
      <c r="A396" s="312"/>
      <c r="B396" s="312"/>
    </row>
    <row r="397" spans="1:2" x14ac:dyDescent="0.25">
      <c r="A397" s="312"/>
      <c r="B397" s="312"/>
    </row>
    <row r="398" spans="1:2" x14ac:dyDescent="0.25">
      <c r="A398" s="312"/>
      <c r="B398" s="312"/>
    </row>
    <row r="399" spans="1:2" x14ac:dyDescent="0.25">
      <c r="A399" s="312"/>
      <c r="B399" s="312"/>
    </row>
    <row r="400" spans="1:2" x14ac:dyDescent="0.25">
      <c r="A400" s="312"/>
      <c r="B400" s="312"/>
    </row>
    <row r="401" spans="1:2" x14ac:dyDescent="0.25">
      <c r="A401" s="312"/>
      <c r="B401" s="312"/>
    </row>
    <row r="402" spans="1:2" x14ac:dyDescent="0.25">
      <c r="A402" s="312"/>
      <c r="B402" s="312"/>
    </row>
    <row r="403" spans="1:2" x14ac:dyDescent="0.25">
      <c r="A403" s="312"/>
      <c r="B403" s="312"/>
    </row>
    <row r="404" spans="1:2" x14ac:dyDescent="0.25">
      <c r="A404" s="312"/>
      <c r="B404" s="312"/>
    </row>
    <row r="405" spans="1:2" x14ac:dyDescent="0.25">
      <c r="A405" s="312"/>
      <c r="B405" s="312"/>
    </row>
    <row r="406" spans="1:2" x14ac:dyDescent="0.25">
      <c r="A406" s="312"/>
      <c r="B406" s="312"/>
    </row>
    <row r="407" spans="1:2" x14ac:dyDescent="0.25">
      <c r="A407" s="312"/>
      <c r="B407" s="312"/>
    </row>
    <row r="408" spans="1:2" x14ac:dyDescent="0.25">
      <c r="A408" s="312"/>
      <c r="B408" s="312"/>
    </row>
    <row r="409" spans="1:2" x14ac:dyDescent="0.25">
      <c r="A409" s="312"/>
      <c r="B409" s="312"/>
    </row>
    <row r="410" spans="1:2" x14ac:dyDescent="0.25">
      <c r="A410" s="312"/>
      <c r="B410" s="312"/>
    </row>
    <row r="411" spans="1:2" x14ac:dyDescent="0.25">
      <c r="A411" s="312"/>
      <c r="B411" s="312"/>
    </row>
    <row r="412" spans="1:2" x14ac:dyDescent="0.25">
      <c r="A412" s="312"/>
      <c r="B412" s="312"/>
    </row>
    <row r="413" spans="1:2" x14ac:dyDescent="0.25">
      <c r="A413" s="312"/>
      <c r="B413" s="312"/>
    </row>
    <row r="414" spans="1:2" x14ac:dyDescent="0.25">
      <c r="A414" s="312"/>
      <c r="B414" s="312"/>
    </row>
    <row r="415" spans="1:2" x14ac:dyDescent="0.25">
      <c r="A415" s="312"/>
      <c r="B415" s="312"/>
    </row>
    <row r="416" spans="1:2" x14ac:dyDescent="0.25">
      <c r="A416" s="312"/>
      <c r="B416" s="312"/>
    </row>
    <row r="417" spans="1:2" x14ac:dyDescent="0.25">
      <c r="A417" s="312"/>
      <c r="B417" s="312"/>
    </row>
    <row r="418" spans="1:2" x14ac:dyDescent="0.25">
      <c r="A418" s="312"/>
      <c r="B418" s="312"/>
    </row>
    <row r="419" spans="1:2" x14ac:dyDescent="0.25">
      <c r="A419" s="312"/>
      <c r="B419" s="312"/>
    </row>
    <row r="420" spans="1:2" x14ac:dyDescent="0.25">
      <c r="A420" s="312"/>
      <c r="B420" s="312"/>
    </row>
    <row r="421" spans="1:2" x14ac:dyDescent="0.25">
      <c r="A421" s="312"/>
      <c r="B421" s="312"/>
    </row>
    <row r="422" spans="1:2" x14ac:dyDescent="0.25">
      <c r="A422" s="312"/>
      <c r="B422" s="312"/>
    </row>
    <row r="423" spans="1:2" x14ac:dyDescent="0.25">
      <c r="A423" s="312"/>
      <c r="B423" s="312"/>
    </row>
    <row r="424" spans="1:2" x14ac:dyDescent="0.25">
      <c r="A424" s="312"/>
      <c r="B424" s="312"/>
    </row>
    <row r="425" spans="1:2" x14ac:dyDescent="0.25">
      <c r="A425" s="312"/>
      <c r="B425" s="312"/>
    </row>
    <row r="426" spans="1:2" x14ac:dyDescent="0.25">
      <c r="A426" s="312"/>
      <c r="B426" s="312"/>
    </row>
    <row r="427" spans="1:2" x14ac:dyDescent="0.25">
      <c r="A427" s="312"/>
      <c r="B427" s="312"/>
    </row>
    <row r="428" spans="1:2" x14ac:dyDescent="0.25">
      <c r="A428" s="312"/>
      <c r="B428" s="312"/>
    </row>
    <row r="429" spans="1:2" x14ac:dyDescent="0.25">
      <c r="A429" s="312"/>
      <c r="B429" s="312"/>
    </row>
    <row r="430" spans="1:2" x14ac:dyDescent="0.25">
      <c r="A430" s="312"/>
      <c r="B430" s="312"/>
    </row>
    <row r="431" spans="1:2" x14ac:dyDescent="0.25">
      <c r="A431" s="312"/>
      <c r="B431" s="312"/>
    </row>
    <row r="432" spans="1:2" x14ac:dyDescent="0.25">
      <c r="A432" s="312"/>
      <c r="B432" s="312"/>
    </row>
    <row r="433" spans="1:2" x14ac:dyDescent="0.25">
      <c r="A433" s="312"/>
      <c r="B433" s="312"/>
    </row>
    <row r="434" spans="1:2" x14ac:dyDescent="0.25">
      <c r="A434" s="312"/>
      <c r="B434" s="312"/>
    </row>
    <row r="435" spans="1:2" x14ac:dyDescent="0.25">
      <c r="A435" s="312"/>
      <c r="B435" s="312"/>
    </row>
  </sheetData>
  <sheetProtection algorithmName="SHA-512" hashValue="I4tcdcyxsUcSaQvmJKYCTZ+T8WvLr1TXDUlDaFc/BznbmJDU9YDzfSGXxpbMbtTNKI1uLK/4rlTgT47MwUAzPg==" saltValue="Y4D5fRQNrhhP5OlvAVYP7A==" spinCount="100000" sheet="1" selectLockedCells="1"/>
  <printOptions horizontalCentered="1"/>
  <pageMargins left="0.7" right="0.7" top="0.75" bottom="0.75" header="0.3" footer="0.3"/>
  <pageSetup scale="65" orientation="landscape" r:id="rId1"/>
  <headerFooter>
    <oddFooter>&amp;L&amp;A
Version Date: June 14, 2023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6D38F-5603-4B8C-9382-B08B3FFFBA53}">
  <sheetPr>
    <tabColor theme="0"/>
  </sheetPr>
  <dimension ref="A1:D19"/>
  <sheetViews>
    <sheetView showGridLines="0" zoomScaleNormal="100" zoomScaleSheetLayoutView="100" workbookViewId="0">
      <selection activeCell="D2" sqref="D2"/>
    </sheetView>
  </sheetViews>
  <sheetFormatPr defaultColWidth="17.1796875" defaultRowHeight="15" x14ac:dyDescent="0.25"/>
  <cols>
    <col min="1" max="1" width="55.1796875" style="264" customWidth="1"/>
    <col min="2" max="2" width="17.453125" style="264" customWidth="1"/>
    <col min="3" max="3" width="20.81640625" style="264" customWidth="1"/>
    <col min="4" max="16384" width="17.1796875" style="264"/>
  </cols>
  <sheetData>
    <row r="1" spans="1:4" ht="16.5" customHeight="1" x14ac:dyDescent="0.3">
      <c r="A1" s="263" t="s">
        <v>61</v>
      </c>
      <c r="B1" s="309"/>
      <c r="C1" s="86"/>
    </row>
    <row r="2" spans="1:4" ht="16.5" customHeight="1" x14ac:dyDescent="0.3">
      <c r="A2" s="263" t="s">
        <v>260</v>
      </c>
      <c r="B2" s="309"/>
      <c r="C2" s="86"/>
    </row>
    <row r="3" spans="1:4" ht="16.5" customHeight="1" x14ac:dyDescent="0.3">
      <c r="A3" s="263" t="s">
        <v>312</v>
      </c>
      <c r="B3" s="309"/>
      <c r="C3" s="86"/>
    </row>
    <row r="4" spans="1:4" ht="16.5" customHeight="1" x14ac:dyDescent="0.3">
      <c r="A4" s="268" t="s">
        <v>295</v>
      </c>
      <c r="B4" s="342"/>
      <c r="C4" s="288"/>
    </row>
    <row r="5" spans="1:4" ht="16.5" customHeight="1" x14ac:dyDescent="0.3">
      <c r="A5" s="266" t="s">
        <v>296</v>
      </c>
      <c r="B5" s="288"/>
      <c r="C5" s="288"/>
    </row>
    <row r="6" spans="1:4" ht="16.5" customHeight="1" x14ac:dyDescent="0.3">
      <c r="A6" s="269"/>
      <c r="B6" s="269"/>
      <c r="C6" s="269"/>
    </row>
    <row r="7" spans="1:4" ht="16.5" customHeight="1" x14ac:dyDescent="0.3">
      <c r="A7" s="283" t="str">
        <f>'Cover-Input Page '!B7&amp;": "&amp;'Cover-Input Page '!C7</f>
        <v>Company Name (Health Plan): CompanyName</v>
      </c>
      <c r="B7" s="265"/>
      <c r="C7" s="265"/>
      <c r="D7" s="265"/>
    </row>
    <row r="8" spans="1:4" ht="16.5" customHeight="1" x14ac:dyDescent="0.3">
      <c r="A8" s="283" t="str">
        <f>"Reporting Year: "&amp;'Cover-Input Page '!$C$5</f>
        <v>Reporting Year: 2023</v>
      </c>
      <c r="B8" s="265"/>
      <c r="C8" s="265"/>
      <c r="D8" s="265"/>
    </row>
    <row r="9" spans="1:4" ht="15.6" x14ac:dyDescent="0.3">
      <c r="A9" s="270"/>
      <c r="B9" s="265"/>
      <c r="C9" s="265"/>
    </row>
    <row r="10" spans="1:4" ht="90.75" customHeight="1" x14ac:dyDescent="0.3">
      <c r="A10" s="276" t="s">
        <v>391</v>
      </c>
      <c r="B10" s="284" t="str">
        <f>'Cover-Input Page '!$C$5&amp;" Paid Dollar Amount (PMPM)"</f>
        <v>2023 Paid Dollar Amount (PMPM)</v>
      </c>
      <c r="C10" s="275" t="s">
        <v>297</v>
      </c>
    </row>
    <row r="11" spans="1:4" ht="31.2" x14ac:dyDescent="0.3">
      <c r="A11" s="276" t="s">
        <v>298</v>
      </c>
      <c r="B11" s="71">
        <f>'LGPDCD-YoYcompofPrem'!B13</f>
        <v>0</v>
      </c>
      <c r="C11" s="313" t="e">
        <f>B11/$B$15</f>
        <v>#DIV/0!</v>
      </c>
    </row>
    <row r="12" spans="1:4" ht="15.6" x14ac:dyDescent="0.3">
      <c r="A12" s="276"/>
      <c r="B12" s="343"/>
      <c r="C12" s="344"/>
    </row>
    <row r="13" spans="1:4" ht="15.6" x14ac:dyDescent="0.3">
      <c r="A13" s="345" t="s">
        <v>299</v>
      </c>
      <c r="B13" s="71">
        <f>'LGPDCD-YoYcompofPrem'!B11+'LGPDCD-YoYcompofPrem'!B17+'LGPDCD-YoYcompofPrem'!B13</f>
        <v>0</v>
      </c>
      <c r="C13" s="313" t="e">
        <f>B13/$B$15</f>
        <v>#DIV/0!</v>
      </c>
    </row>
    <row r="14" spans="1:4" ht="16.5" customHeight="1" x14ac:dyDescent="0.25"/>
    <row r="15" spans="1:4" ht="31.2" x14ac:dyDescent="0.3">
      <c r="A15" s="299" t="str">
        <f>'LGPDCD-PharmPctPrem'!A19</f>
        <v>Total Health Care Paid Premiums with pharmacy benefits carve-in (PMPM)</v>
      </c>
      <c r="B15" s="71">
        <f>'LGPDCD-PharmPctPrem'!B19</f>
        <v>0</v>
      </c>
      <c r="C15" s="346"/>
    </row>
    <row r="19" spans="2:2" x14ac:dyDescent="0.25">
      <c r="B19" s="347"/>
    </row>
  </sheetData>
  <sheetProtection algorithmName="SHA-512" hashValue="a5BD9sVLZGkSawPSSOERB2C+JOGkBT5xdiLYQQqhuvcAPPqSCmUVfiu8wJBVzJNdw/lmMKtbphzG4oQK85ZYXQ==" saltValue="9frR9kg0soFP6WZX2KjlcQ==" spinCount="100000" sheet="1" objects="1" scenarios="1"/>
  <printOptions horizontalCentered="1"/>
  <pageMargins left="0.7" right="0.7" top="0.75" bottom="0.75" header="0.3" footer="0.3"/>
  <pageSetup scale="65" orientation="landscape" r:id="rId1"/>
  <headerFooter>
    <oddFooter>&amp;L&amp;A
Version Date: June 14, 2023</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91D86-9D93-42A8-9E5F-51D40B4EC4B6}">
  <sheetPr>
    <tabColor theme="0"/>
  </sheetPr>
  <dimension ref="A1:E118"/>
  <sheetViews>
    <sheetView showGridLines="0" zoomScaleNormal="100" zoomScaleSheetLayoutView="70" workbookViewId="0">
      <selection activeCell="C19" sqref="C19"/>
    </sheetView>
  </sheetViews>
  <sheetFormatPr defaultColWidth="7.81640625" defaultRowHeight="15" x14ac:dyDescent="0.25"/>
  <cols>
    <col min="1" max="1" width="53.36328125" style="264" customWidth="1"/>
    <col min="2" max="2" width="22.6328125" style="264" customWidth="1"/>
    <col min="3" max="3" width="19.81640625" style="264" customWidth="1"/>
    <col min="4" max="4" width="26.6328125" style="264" customWidth="1"/>
    <col min="5" max="5" width="19.81640625" style="264" customWidth="1"/>
    <col min="6" max="16384" width="7.81640625" style="264"/>
  </cols>
  <sheetData>
    <row r="1" spans="1:5" ht="15.6" x14ac:dyDescent="0.3">
      <c r="A1" s="263" t="s">
        <v>61</v>
      </c>
      <c r="B1" s="86"/>
      <c r="C1" s="86"/>
      <c r="D1" s="86"/>
      <c r="E1" s="86"/>
    </row>
    <row r="2" spans="1:5" ht="15.6" x14ac:dyDescent="0.3">
      <c r="A2" s="263" t="s">
        <v>260</v>
      </c>
      <c r="B2" s="86"/>
      <c r="C2" s="86"/>
      <c r="D2" s="86"/>
      <c r="E2" s="86"/>
    </row>
    <row r="3" spans="1:5" ht="15.6" x14ac:dyDescent="0.3">
      <c r="A3" s="263" t="s">
        <v>312</v>
      </c>
      <c r="B3" s="86"/>
      <c r="C3" s="86"/>
      <c r="D3" s="86"/>
      <c r="E3" s="86"/>
    </row>
    <row r="4" spans="1:5" ht="15.6" x14ac:dyDescent="0.3">
      <c r="A4" s="268" t="s">
        <v>300</v>
      </c>
      <c r="B4" s="268"/>
      <c r="C4" s="268"/>
      <c r="D4" s="268"/>
      <c r="E4" s="268"/>
    </row>
    <row r="5" spans="1:5" ht="15.6" x14ac:dyDescent="0.3">
      <c r="A5" s="268" t="s">
        <v>353</v>
      </c>
      <c r="B5" s="268"/>
      <c r="C5" s="268"/>
      <c r="D5" s="268"/>
      <c r="E5" s="268"/>
    </row>
    <row r="6" spans="1:5" ht="15.6" x14ac:dyDescent="0.3">
      <c r="A6" s="269"/>
      <c r="B6" s="269"/>
      <c r="C6" s="269"/>
      <c r="D6" s="269"/>
      <c r="E6" s="269"/>
    </row>
    <row r="7" spans="1:5" ht="15.6" x14ac:dyDescent="0.3">
      <c r="A7" s="283" t="str">
        <f>'Cover-Input Page '!B7&amp;": "&amp;'Cover-Input Page '!C7</f>
        <v>Company Name (Health Plan): CompanyName</v>
      </c>
      <c r="D7" s="265"/>
      <c r="E7" s="265"/>
    </row>
    <row r="8" spans="1:5" ht="15.6" x14ac:dyDescent="0.3">
      <c r="A8" s="283" t="str">
        <f>"Reporting Year: "&amp;'Cover-Input Page '!$C$5</f>
        <v>Reporting Year: 2023</v>
      </c>
      <c r="B8" s="289"/>
      <c r="C8" s="289"/>
      <c r="D8" s="265"/>
      <c r="E8" s="265"/>
    </row>
    <row r="9" spans="1:5" ht="15.6" x14ac:dyDescent="0.3">
      <c r="A9" s="270"/>
    </row>
    <row r="10" spans="1:5" ht="15.6" x14ac:dyDescent="0.3">
      <c r="A10" s="270" t="s">
        <v>301</v>
      </c>
      <c r="C10" s="278"/>
    </row>
    <row r="11" spans="1:5" ht="23.25" customHeight="1" x14ac:dyDescent="0.3">
      <c r="A11" s="281"/>
    </row>
    <row r="12" spans="1:5" ht="15.75" customHeight="1" x14ac:dyDescent="0.3">
      <c r="A12" s="270" t="s">
        <v>302</v>
      </c>
      <c r="B12" s="278"/>
      <c r="C12" s="278"/>
    </row>
    <row r="13" spans="1:5" ht="16.2" thickBot="1" x14ac:dyDescent="0.35">
      <c r="A13" s="305"/>
      <c r="B13" s="278"/>
      <c r="C13" s="278"/>
    </row>
    <row r="14" spans="1:5" ht="15.6" x14ac:dyDescent="0.3">
      <c r="A14" s="314" t="s">
        <v>303</v>
      </c>
      <c r="B14" s="315"/>
      <c r="C14" s="315"/>
      <c r="D14" s="315"/>
      <c r="E14" s="316"/>
    </row>
    <row r="15" spans="1:5" ht="15.6" x14ac:dyDescent="0.3">
      <c r="A15" s="317"/>
      <c r="B15" s="305"/>
      <c r="C15" s="305"/>
      <c r="D15" s="305"/>
      <c r="E15" s="318"/>
    </row>
    <row r="16" spans="1:5" ht="24" customHeight="1" x14ac:dyDescent="0.3">
      <c r="A16" s="319" t="s">
        <v>304</v>
      </c>
      <c r="B16" s="320" t="s">
        <v>305</v>
      </c>
      <c r="C16" s="321"/>
      <c r="D16" s="322"/>
      <c r="E16" s="323"/>
    </row>
    <row r="17" spans="1:5" ht="15.6" x14ac:dyDescent="0.25">
      <c r="A17" s="324"/>
      <c r="B17" s="325" t="s">
        <v>306</v>
      </c>
      <c r="C17" s="325" t="s">
        <v>307</v>
      </c>
      <c r="D17" s="325" t="s">
        <v>308</v>
      </c>
      <c r="E17" s="326" t="s">
        <v>309</v>
      </c>
    </row>
    <row r="18" spans="1:5" ht="15.6" x14ac:dyDescent="0.25">
      <c r="A18" s="327"/>
      <c r="B18" s="325" t="s">
        <v>310</v>
      </c>
      <c r="C18" s="325" t="s">
        <v>311</v>
      </c>
      <c r="D18" s="326" t="s">
        <v>310</v>
      </c>
      <c r="E18" s="326" t="s">
        <v>310</v>
      </c>
    </row>
    <row r="19" spans="1:5" ht="15.6" x14ac:dyDescent="0.25">
      <c r="A19" s="327"/>
      <c r="B19" s="325"/>
      <c r="C19" s="325"/>
      <c r="D19" s="325"/>
      <c r="E19" s="326"/>
    </row>
    <row r="20" spans="1:5" ht="15.6" x14ac:dyDescent="0.25">
      <c r="A20" s="327"/>
      <c r="B20" s="325"/>
      <c r="C20" s="325"/>
      <c r="D20" s="325"/>
      <c r="E20" s="326"/>
    </row>
    <row r="21" spans="1:5" ht="15.6" x14ac:dyDescent="0.25">
      <c r="A21" s="327"/>
      <c r="B21" s="325"/>
      <c r="C21" s="325"/>
      <c r="D21" s="325"/>
      <c r="E21" s="326"/>
    </row>
    <row r="22" spans="1:5" ht="16.2" thickBot="1" x14ac:dyDescent="0.3">
      <c r="A22" s="328"/>
      <c r="B22" s="329"/>
      <c r="C22" s="329"/>
      <c r="D22" s="329"/>
      <c r="E22" s="330"/>
    </row>
    <row r="24" spans="1:5" ht="16.5" customHeight="1" x14ac:dyDescent="0.25"/>
    <row r="25" spans="1:5" ht="16.5" customHeight="1" x14ac:dyDescent="0.25"/>
    <row r="26" spans="1:5" ht="16.5" customHeight="1" x14ac:dyDescent="0.25"/>
    <row r="117" spans="1:1" x14ac:dyDescent="0.25">
      <c r="A117" s="264" t="s">
        <v>311</v>
      </c>
    </row>
    <row r="118" spans="1:1" x14ac:dyDescent="0.25">
      <c r="A118" s="264" t="s">
        <v>310</v>
      </c>
    </row>
  </sheetData>
  <sheetProtection algorithmName="SHA-512" hashValue="9erxO0bHpu2spz2DKXxk1OenLOMZX2ZOLT0U1thqsRpVYYrEsF7V4kOGqDwBOS9/aZadzw4FOGHZuEIGTRbw/A==" saltValue="n/BR+eug13qb5WJI9/MZaA==" spinCount="100000" sheet="1" selectLockedCells="1"/>
  <dataValidations count="1">
    <dataValidation type="list" allowBlank="1" showInputMessage="1" showErrorMessage="1" sqref="B18:E22" xr:uid="{183FE18B-73B6-4E26-B42C-713D1419D916}">
      <formula1>$A$116:$A$118</formula1>
    </dataValidation>
  </dataValidations>
  <printOptions horizontalCentered="1"/>
  <pageMargins left="0.7" right="0.7" top="0.75" bottom="0.75" header="0.3" footer="0.3"/>
  <pageSetup scale="65" fitToHeight="0" orientation="landscape" r:id="rId1"/>
  <headerFooter>
    <oddFooter>&amp;L&amp;A
Version Date: June 14, 2023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0</xdr:col>
                    <xdr:colOff>982980</xdr:colOff>
                    <xdr:row>10</xdr:row>
                    <xdr:rowOff>0</xdr:rowOff>
                  </from>
                  <to>
                    <xdr:col>0</xdr:col>
                    <xdr:colOff>1363980</xdr:colOff>
                    <xdr:row>11</xdr:row>
                    <xdr:rowOff>38100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0</xdr:col>
                    <xdr:colOff>1744980</xdr:colOff>
                    <xdr:row>10</xdr:row>
                    <xdr:rowOff>30480</xdr:rowOff>
                  </from>
                  <to>
                    <xdr:col>0</xdr:col>
                    <xdr:colOff>2202180</xdr:colOff>
                    <xdr:row>11</xdr:row>
                    <xdr:rowOff>30480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6B718-7E8A-4E18-AEA6-C220D4BA55AB}">
  <sheetPr>
    <tabColor theme="0"/>
  </sheetPr>
  <dimension ref="A1:B29"/>
  <sheetViews>
    <sheetView showGridLines="0" workbookViewId="0">
      <selection activeCell="C28" sqref="C28"/>
    </sheetView>
  </sheetViews>
  <sheetFormatPr defaultColWidth="7.81640625" defaultRowHeight="15" x14ac:dyDescent="0.25"/>
  <cols>
    <col min="1" max="1" width="22.08984375" style="61" customWidth="1"/>
    <col min="2" max="2" width="92.81640625" style="61" customWidth="1"/>
    <col min="3" max="3" width="71.81640625" style="56" customWidth="1"/>
    <col min="4" max="16384" width="7.81640625" style="56"/>
  </cols>
  <sheetData>
    <row r="1" spans="1:2" ht="15.6" x14ac:dyDescent="0.3">
      <c r="A1" s="46" t="s">
        <v>61</v>
      </c>
    </row>
    <row r="2" spans="1:2" ht="15.6" x14ac:dyDescent="0.3">
      <c r="A2" s="46" t="s">
        <v>260</v>
      </c>
    </row>
    <row r="3" spans="1:2" ht="15.6" x14ac:dyDescent="0.3">
      <c r="A3" s="46" t="s">
        <v>312</v>
      </c>
    </row>
    <row r="4" spans="1:2" ht="15.6" x14ac:dyDescent="0.3">
      <c r="A4" s="47" t="s">
        <v>350</v>
      </c>
    </row>
    <row r="5" spans="1:2" ht="15.6" x14ac:dyDescent="0.3">
      <c r="A5" s="47"/>
    </row>
    <row r="7" spans="1:2" ht="15.6" x14ac:dyDescent="0.25">
      <c r="A7" s="55" t="s">
        <v>313</v>
      </c>
      <c r="B7" s="55" t="s">
        <v>314</v>
      </c>
    </row>
    <row r="8" spans="1:2" ht="45" x14ac:dyDescent="0.25">
      <c r="A8" s="57" t="s">
        <v>315</v>
      </c>
      <c r="B8" s="57" t="s">
        <v>316</v>
      </c>
    </row>
    <row r="9" spans="1:2" ht="30" x14ac:dyDescent="0.25">
      <c r="A9" s="57" t="s">
        <v>317</v>
      </c>
      <c r="B9" s="57" t="s">
        <v>318</v>
      </c>
    </row>
    <row r="10" spans="1:2" ht="30" x14ac:dyDescent="0.25">
      <c r="A10" s="57" t="s">
        <v>319</v>
      </c>
      <c r="B10" s="57" t="s">
        <v>440</v>
      </c>
    </row>
    <row r="11" spans="1:2" ht="45" x14ac:dyDescent="0.25">
      <c r="A11" s="2" t="s">
        <v>320</v>
      </c>
      <c r="B11" s="1" t="s">
        <v>412</v>
      </c>
    </row>
    <row r="12" spans="1:2" ht="45" x14ac:dyDescent="0.25">
      <c r="A12" s="58" t="s">
        <v>321</v>
      </c>
      <c r="B12" s="1" t="s">
        <v>408</v>
      </c>
    </row>
    <row r="13" spans="1:2" ht="30" x14ac:dyDescent="0.25">
      <c r="A13" s="57" t="s">
        <v>322</v>
      </c>
      <c r="B13" s="57" t="s">
        <v>323</v>
      </c>
    </row>
    <row r="14" spans="1:2" x14ac:dyDescent="0.25">
      <c r="A14" s="57" t="s">
        <v>324</v>
      </c>
      <c r="B14" s="57" t="s">
        <v>325</v>
      </c>
    </row>
    <row r="15" spans="1:2" ht="30" x14ac:dyDescent="0.25">
      <c r="A15" s="57" t="s">
        <v>326</v>
      </c>
      <c r="B15" s="57" t="s">
        <v>327</v>
      </c>
    </row>
    <row r="16" spans="1:2" ht="75" x14ac:dyDescent="0.25">
      <c r="A16" s="59" t="s">
        <v>328</v>
      </c>
      <c r="B16" s="59" t="s">
        <v>409</v>
      </c>
    </row>
    <row r="17" spans="1:2" ht="30" x14ac:dyDescent="0.25">
      <c r="A17" s="58" t="s">
        <v>329</v>
      </c>
      <c r="B17" s="57" t="s">
        <v>330</v>
      </c>
    </row>
    <row r="18" spans="1:2" ht="60" x14ac:dyDescent="0.25">
      <c r="A18" s="58" t="s">
        <v>331</v>
      </c>
      <c r="B18" s="57" t="s">
        <v>332</v>
      </c>
    </row>
    <row r="19" spans="1:2" ht="180" x14ac:dyDescent="0.25">
      <c r="A19" s="57" t="s">
        <v>333</v>
      </c>
      <c r="B19" s="57" t="s">
        <v>334</v>
      </c>
    </row>
    <row r="20" spans="1:2" ht="60" x14ac:dyDescent="0.25">
      <c r="A20" s="59" t="s">
        <v>335</v>
      </c>
      <c r="B20" s="60" t="s">
        <v>336</v>
      </c>
    </row>
    <row r="21" spans="1:2" ht="30" x14ac:dyDescent="0.25">
      <c r="A21" s="57" t="s">
        <v>337</v>
      </c>
      <c r="B21" s="57" t="s">
        <v>338</v>
      </c>
    </row>
    <row r="22" spans="1:2" ht="30" x14ac:dyDescent="0.25">
      <c r="A22" s="57" t="s">
        <v>339</v>
      </c>
      <c r="B22" s="57" t="s">
        <v>338</v>
      </c>
    </row>
    <row r="23" spans="1:2" ht="60" x14ac:dyDescent="0.25">
      <c r="A23" s="57" t="s">
        <v>340</v>
      </c>
      <c r="B23" s="57" t="s">
        <v>341</v>
      </c>
    </row>
    <row r="24" spans="1:2" ht="60" x14ac:dyDescent="0.25">
      <c r="A24" s="57" t="s">
        <v>342</v>
      </c>
      <c r="B24" s="57" t="s">
        <v>343</v>
      </c>
    </row>
    <row r="25" spans="1:2" ht="150" x14ac:dyDescent="0.25">
      <c r="A25" s="59" t="s">
        <v>344</v>
      </c>
      <c r="B25" s="59" t="s">
        <v>345</v>
      </c>
    </row>
    <row r="26" spans="1:2" ht="45" x14ac:dyDescent="0.25">
      <c r="A26" s="58" t="s">
        <v>346</v>
      </c>
      <c r="B26" s="1" t="s">
        <v>410</v>
      </c>
    </row>
    <row r="27" spans="1:2" x14ac:dyDescent="0.25">
      <c r="A27" s="58" t="s">
        <v>347</v>
      </c>
      <c r="B27" s="1" t="s">
        <v>411</v>
      </c>
    </row>
    <row r="28" spans="1:2" ht="120" x14ac:dyDescent="0.25">
      <c r="A28" s="57" t="s">
        <v>348</v>
      </c>
      <c r="B28" s="59" t="s">
        <v>349</v>
      </c>
    </row>
    <row r="29" spans="1:2" x14ac:dyDescent="0.25">
      <c r="A29" s="56"/>
      <c r="B29" s="56"/>
    </row>
  </sheetData>
  <printOptions horizontalCentered="1"/>
  <pageMargins left="0.7" right="0.7" top="0.75" bottom="0.75" header="0.3" footer="0.3"/>
  <pageSetup scale="65" orientation="landscape" r:id="rId1"/>
  <headerFooter>
    <oddFooter>&amp;L&amp;A
Version Date: June 14, 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0D142-B036-41D8-8354-A0A22BF3CFD7}">
  <sheetPr>
    <tabColor theme="0"/>
  </sheetPr>
  <dimension ref="B1:K121"/>
  <sheetViews>
    <sheetView showGridLines="0" workbookViewId="0">
      <selection activeCell="J18" sqref="J18"/>
    </sheetView>
  </sheetViews>
  <sheetFormatPr defaultColWidth="8.81640625" defaultRowHeight="15" x14ac:dyDescent="0.25"/>
  <cols>
    <col min="1" max="1" width="3.1796875" style="109" customWidth="1"/>
    <col min="2" max="2" width="10.1796875" style="109" customWidth="1"/>
    <col min="3" max="4" width="12.81640625" style="109" customWidth="1"/>
    <col min="5" max="5" width="16.36328125" style="109" customWidth="1"/>
    <col min="6" max="7" width="16" style="109" customWidth="1"/>
    <col min="8" max="8" width="13.81640625" style="109" customWidth="1"/>
    <col min="9" max="9" width="12.1796875" style="109" customWidth="1"/>
    <col min="10" max="10" width="12.81640625" style="109" customWidth="1"/>
    <col min="11" max="16384" width="8.81640625" style="109"/>
  </cols>
  <sheetData>
    <row r="1" spans="2:10" ht="17.399999999999999" x14ac:dyDescent="0.3">
      <c r="B1" s="108" t="s">
        <v>47</v>
      </c>
    </row>
    <row r="2" spans="2:10" ht="15.6" thickBot="1" x14ac:dyDescent="0.3"/>
    <row r="3" spans="2:10" ht="16.2" thickBot="1" x14ac:dyDescent="0.35">
      <c r="B3" s="110" t="s">
        <v>48</v>
      </c>
      <c r="C3" s="111"/>
      <c r="D3" s="111"/>
      <c r="E3" s="112"/>
    </row>
    <row r="4" spans="2:10" ht="15.6" thickBot="1" x14ac:dyDescent="0.3">
      <c r="B4" s="349" t="str">
        <f>'Cover-Input Page '!C7</f>
        <v>CompanyName</v>
      </c>
      <c r="C4" s="113"/>
      <c r="D4" s="113"/>
      <c r="E4" s="113"/>
      <c r="F4" s="113"/>
      <c r="G4" s="113"/>
      <c r="H4" s="113"/>
      <c r="I4" s="114"/>
    </row>
    <row r="5" spans="2:10" ht="15.6" thickBot="1" x14ac:dyDescent="0.3"/>
    <row r="6" spans="2:10" ht="18.600000000000001" thickBot="1" x14ac:dyDescent="0.35">
      <c r="B6" s="115" t="s">
        <v>106</v>
      </c>
      <c r="C6" s="116"/>
      <c r="D6" s="116"/>
      <c r="E6" s="116"/>
      <c r="F6" s="116"/>
      <c r="G6" s="116"/>
      <c r="H6" s="116"/>
      <c r="I6" s="117"/>
    </row>
    <row r="7" spans="2:10" ht="15.6" thickBot="1" x14ac:dyDescent="0.3">
      <c r="B7" s="350">
        <f>'Cover-Input Page '!C5</f>
        <v>2023</v>
      </c>
    </row>
    <row r="8" spans="2:10" ht="15.6" thickBot="1" x14ac:dyDescent="0.3"/>
    <row r="9" spans="2:10" ht="16.2" thickBot="1" x14ac:dyDescent="0.35">
      <c r="B9" s="115" t="s">
        <v>49</v>
      </c>
      <c r="C9" s="116"/>
      <c r="D9" s="116"/>
      <c r="E9" s="116"/>
      <c r="F9" s="116"/>
      <c r="G9" s="116"/>
      <c r="H9" s="116"/>
      <c r="I9" s="116"/>
      <c r="J9" s="117"/>
    </row>
    <row r="11" spans="2:10" ht="18.600000000000001" thickBot="1" x14ac:dyDescent="0.35">
      <c r="C11" s="118" t="s">
        <v>103</v>
      </c>
    </row>
    <row r="12" spans="2:10" ht="15.6" thickBot="1" x14ac:dyDescent="0.3">
      <c r="C12" s="109" t="s">
        <v>81</v>
      </c>
      <c r="I12" s="106"/>
    </row>
    <row r="13" spans="2:10" ht="15.6" thickBot="1" x14ac:dyDescent="0.3">
      <c r="C13" s="109" t="s">
        <v>82</v>
      </c>
      <c r="I13" s="106"/>
    </row>
    <row r="14" spans="2:10" ht="18.600000000000001" thickBot="1" x14ac:dyDescent="0.35">
      <c r="C14" s="118" t="s">
        <v>104</v>
      </c>
      <c r="I14" s="119"/>
    </row>
    <row r="15" spans="2:10" ht="15.6" thickBot="1" x14ac:dyDescent="0.3">
      <c r="C15" s="109" t="s">
        <v>81</v>
      </c>
      <c r="I15" s="106"/>
    </row>
    <row r="16" spans="2:10" ht="17.399999999999999" x14ac:dyDescent="0.25">
      <c r="C16" s="109" t="s">
        <v>105</v>
      </c>
      <c r="I16" s="107"/>
    </row>
    <row r="17" spans="2:10" x14ac:dyDescent="0.25">
      <c r="B17" s="120"/>
      <c r="C17" s="120"/>
      <c r="D17" s="120"/>
      <c r="E17" s="120"/>
      <c r="F17" s="120"/>
      <c r="G17" s="120"/>
      <c r="H17" s="120"/>
      <c r="I17" s="120"/>
      <c r="J17" s="120"/>
    </row>
    <row r="18" spans="2:10" ht="18" thickBot="1" x14ac:dyDescent="0.3">
      <c r="B18" s="109" t="s">
        <v>259</v>
      </c>
      <c r="I18" s="351">
        <f>B7</f>
        <v>2023</v>
      </c>
    </row>
    <row r="19" spans="2:10" ht="17.399999999999999" x14ac:dyDescent="0.25">
      <c r="B19" s="109" t="s">
        <v>83</v>
      </c>
    </row>
    <row r="20" spans="2:10" x14ac:dyDescent="0.25">
      <c r="B20" s="109" t="s">
        <v>184</v>
      </c>
    </row>
    <row r="21" spans="2:10" x14ac:dyDescent="0.25">
      <c r="B21" s="109" t="s">
        <v>392</v>
      </c>
    </row>
    <row r="22" spans="2:10" ht="17.399999999999999" x14ac:dyDescent="0.25">
      <c r="B22" s="109" t="s">
        <v>84</v>
      </c>
    </row>
    <row r="23" spans="2:10" x14ac:dyDescent="0.25">
      <c r="B23" s="109" t="s">
        <v>185</v>
      </c>
    </row>
    <row r="24" spans="2:10" ht="17.399999999999999" x14ac:dyDescent="0.25">
      <c r="B24" s="109" t="s">
        <v>183</v>
      </c>
    </row>
    <row r="25" spans="2:10" x14ac:dyDescent="0.25">
      <c r="B25" s="109" t="s">
        <v>186</v>
      </c>
    </row>
    <row r="26" spans="2:10" x14ac:dyDescent="0.25">
      <c r="B26" s="109" t="s">
        <v>187</v>
      </c>
    </row>
    <row r="27" spans="2:10" ht="15.6" thickBot="1" x14ac:dyDescent="0.3"/>
    <row r="28" spans="2:10" ht="16.2" thickBot="1" x14ac:dyDescent="0.35">
      <c r="B28" s="115" t="s">
        <v>50</v>
      </c>
      <c r="C28" s="116"/>
      <c r="D28" s="116"/>
      <c r="E28" s="116"/>
      <c r="F28" s="116"/>
      <c r="G28" s="116"/>
      <c r="H28" s="116"/>
      <c r="I28" s="116"/>
      <c r="J28" s="117"/>
    </row>
    <row r="30" spans="2:10" ht="15.6" x14ac:dyDescent="0.3">
      <c r="B30" s="121">
        <v>1</v>
      </c>
      <c r="C30" s="122">
        <v>2</v>
      </c>
      <c r="D30" s="122">
        <v>3</v>
      </c>
      <c r="E30" s="122">
        <v>4</v>
      </c>
      <c r="F30" s="122">
        <v>5</v>
      </c>
      <c r="G30" s="122">
        <v>6</v>
      </c>
      <c r="H30" s="122">
        <v>7</v>
      </c>
      <c r="I30" s="122">
        <v>8</v>
      </c>
      <c r="J30" s="123">
        <v>9</v>
      </c>
    </row>
    <row r="31" spans="2:10" ht="75" x14ac:dyDescent="0.25">
      <c r="B31" s="124" t="s">
        <v>0</v>
      </c>
      <c r="C31" s="124" t="s">
        <v>1</v>
      </c>
      <c r="D31" s="124" t="s">
        <v>15</v>
      </c>
      <c r="E31" s="124" t="s">
        <v>19</v>
      </c>
      <c r="F31" s="124" t="s">
        <v>196</v>
      </c>
      <c r="G31" s="124" t="s">
        <v>18</v>
      </c>
      <c r="H31" s="124" t="s">
        <v>16</v>
      </c>
      <c r="I31" s="124" t="s">
        <v>17</v>
      </c>
      <c r="J31" s="125" t="s">
        <v>258</v>
      </c>
    </row>
    <row r="32" spans="2:10" x14ac:dyDescent="0.25">
      <c r="B32" s="126" t="s">
        <v>2</v>
      </c>
      <c r="C32" s="127"/>
      <c r="D32" s="152">
        <f>IFERROR(C32/C$44,0)</f>
        <v>0</v>
      </c>
      <c r="E32" s="127"/>
      <c r="F32" s="127"/>
      <c r="G32" s="352">
        <f>SUM(E32:F32)</f>
        <v>0</v>
      </c>
      <c r="H32" s="128"/>
      <c r="I32" s="128"/>
      <c r="J32" s="152" t="str">
        <f>IF(H32=0,"",I32/H32-1)</f>
        <v/>
      </c>
    </row>
    <row r="33" spans="2:10" x14ac:dyDescent="0.25">
      <c r="B33" s="129" t="s">
        <v>3</v>
      </c>
      <c r="C33" s="130"/>
      <c r="D33" s="152">
        <f t="shared" ref="D33:D43" si="0">IFERROR(C33/C$44,0)</f>
        <v>0</v>
      </c>
      <c r="E33" s="130"/>
      <c r="F33" s="130"/>
      <c r="G33" s="353">
        <f t="shared" ref="G33:G44" si="1">SUM(E33:F33)</f>
        <v>0</v>
      </c>
      <c r="H33" s="131"/>
      <c r="I33" s="131"/>
      <c r="J33" s="152" t="str">
        <f t="shared" ref="J33:J44" si="2">IF(H33=0,"",I33/H33-1)</f>
        <v/>
      </c>
    </row>
    <row r="34" spans="2:10" x14ac:dyDescent="0.25">
      <c r="B34" s="129" t="s">
        <v>4</v>
      </c>
      <c r="C34" s="130"/>
      <c r="D34" s="152">
        <f t="shared" si="0"/>
        <v>0</v>
      </c>
      <c r="E34" s="130"/>
      <c r="F34" s="130"/>
      <c r="G34" s="353">
        <f t="shared" si="1"/>
        <v>0</v>
      </c>
      <c r="H34" s="131"/>
      <c r="I34" s="131"/>
      <c r="J34" s="152" t="str">
        <f t="shared" si="2"/>
        <v/>
      </c>
    </row>
    <row r="35" spans="2:10" x14ac:dyDescent="0.25">
      <c r="B35" s="129" t="s">
        <v>5</v>
      </c>
      <c r="C35" s="130"/>
      <c r="D35" s="152">
        <f t="shared" si="0"/>
        <v>0</v>
      </c>
      <c r="E35" s="130"/>
      <c r="F35" s="130"/>
      <c r="G35" s="353">
        <f t="shared" si="1"/>
        <v>0</v>
      </c>
      <c r="H35" s="131"/>
      <c r="I35" s="131"/>
      <c r="J35" s="152" t="str">
        <f t="shared" si="2"/>
        <v/>
      </c>
    </row>
    <row r="36" spans="2:10" x14ac:dyDescent="0.25">
      <c r="B36" s="129" t="s">
        <v>6</v>
      </c>
      <c r="C36" s="130"/>
      <c r="D36" s="152">
        <f t="shared" si="0"/>
        <v>0</v>
      </c>
      <c r="E36" s="130"/>
      <c r="F36" s="130"/>
      <c r="G36" s="353">
        <f t="shared" si="1"/>
        <v>0</v>
      </c>
      <c r="H36" s="131"/>
      <c r="I36" s="131"/>
      <c r="J36" s="152" t="str">
        <f t="shared" si="2"/>
        <v/>
      </c>
    </row>
    <row r="37" spans="2:10" x14ac:dyDescent="0.25">
      <c r="B37" s="129" t="s">
        <v>7</v>
      </c>
      <c r="C37" s="130"/>
      <c r="D37" s="152">
        <f t="shared" si="0"/>
        <v>0</v>
      </c>
      <c r="E37" s="130"/>
      <c r="F37" s="130"/>
      <c r="G37" s="353">
        <f t="shared" si="1"/>
        <v>0</v>
      </c>
      <c r="H37" s="131"/>
      <c r="I37" s="131"/>
      <c r="J37" s="152" t="str">
        <f t="shared" si="2"/>
        <v/>
      </c>
    </row>
    <row r="38" spans="2:10" x14ac:dyDescent="0.25">
      <c r="B38" s="129" t="s">
        <v>8</v>
      </c>
      <c r="C38" s="130"/>
      <c r="D38" s="152">
        <f t="shared" si="0"/>
        <v>0</v>
      </c>
      <c r="E38" s="130"/>
      <c r="F38" s="130"/>
      <c r="G38" s="353">
        <f t="shared" si="1"/>
        <v>0</v>
      </c>
      <c r="H38" s="131"/>
      <c r="I38" s="131"/>
      <c r="J38" s="152" t="str">
        <f t="shared" si="2"/>
        <v/>
      </c>
    </row>
    <row r="39" spans="2:10" x14ac:dyDescent="0.25">
      <c r="B39" s="129" t="s">
        <v>9</v>
      </c>
      <c r="C39" s="130"/>
      <c r="D39" s="152">
        <f t="shared" si="0"/>
        <v>0</v>
      </c>
      <c r="E39" s="130"/>
      <c r="F39" s="130"/>
      <c r="G39" s="353">
        <f t="shared" si="1"/>
        <v>0</v>
      </c>
      <c r="H39" s="131"/>
      <c r="I39" s="131"/>
      <c r="J39" s="152" t="str">
        <f t="shared" si="2"/>
        <v/>
      </c>
    </row>
    <row r="40" spans="2:10" x14ac:dyDescent="0.25">
      <c r="B40" s="129" t="s">
        <v>10</v>
      </c>
      <c r="C40" s="130"/>
      <c r="D40" s="152">
        <f t="shared" si="0"/>
        <v>0</v>
      </c>
      <c r="E40" s="130"/>
      <c r="F40" s="130"/>
      <c r="G40" s="353">
        <f t="shared" si="1"/>
        <v>0</v>
      </c>
      <c r="H40" s="131"/>
      <c r="I40" s="131"/>
      <c r="J40" s="152" t="str">
        <f t="shared" si="2"/>
        <v/>
      </c>
    </row>
    <row r="41" spans="2:10" x14ac:dyDescent="0.25">
      <c r="B41" s="129" t="s">
        <v>11</v>
      </c>
      <c r="C41" s="130"/>
      <c r="D41" s="152">
        <f t="shared" si="0"/>
        <v>0</v>
      </c>
      <c r="E41" s="130"/>
      <c r="F41" s="130"/>
      <c r="G41" s="353">
        <f t="shared" si="1"/>
        <v>0</v>
      </c>
      <c r="H41" s="131"/>
      <c r="I41" s="131"/>
      <c r="J41" s="152" t="str">
        <f t="shared" si="2"/>
        <v/>
      </c>
    </row>
    <row r="42" spans="2:10" x14ac:dyDescent="0.25">
      <c r="B42" s="129" t="s">
        <v>12</v>
      </c>
      <c r="C42" s="130"/>
      <c r="D42" s="152">
        <f t="shared" si="0"/>
        <v>0</v>
      </c>
      <c r="E42" s="130"/>
      <c r="F42" s="130"/>
      <c r="G42" s="353">
        <f t="shared" si="1"/>
        <v>0</v>
      </c>
      <c r="H42" s="131"/>
      <c r="I42" s="131"/>
      <c r="J42" s="152" t="str">
        <f t="shared" si="2"/>
        <v/>
      </c>
    </row>
    <row r="43" spans="2:10" x14ac:dyDescent="0.25">
      <c r="B43" s="129" t="s">
        <v>13</v>
      </c>
      <c r="C43" s="130"/>
      <c r="D43" s="152">
        <f t="shared" si="0"/>
        <v>0</v>
      </c>
      <c r="E43" s="130"/>
      <c r="F43" s="130"/>
      <c r="G43" s="353">
        <f t="shared" si="1"/>
        <v>0</v>
      </c>
      <c r="H43" s="131"/>
      <c r="I43" s="131"/>
      <c r="J43" s="152" t="str">
        <f t="shared" si="2"/>
        <v/>
      </c>
    </row>
    <row r="44" spans="2:10" ht="15.6" x14ac:dyDescent="0.3">
      <c r="B44" s="132" t="s">
        <v>14</v>
      </c>
      <c r="C44" s="354">
        <f>SUM(C32:C43)</f>
        <v>0</v>
      </c>
      <c r="D44" s="153">
        <f>SUM(D32:D43)</f>
        <v>0</v>
      </c>
      <c r="E44" s="354">
        <f>SUM(E32:E43)</f>
        <v>0</v>
      </c>
      <c r="F44" s="354">
        <f>SUM(F32:F43)</f>
        <v>0</v>
      </c>
      <c r="G44" s="354">
        <f t="shared" si="1"/>
        <v>0</v>
      </c>
      <c r="H44" s="355" t="e">
        <f>SUMPRODUCT(H32:H43,$G32:$G43)/$G44</f>
        <v>#DIV/0!</v>
      </c>
      <c r="I44" s="355" t="e">
        <f>SUMPRODUCT(I32:I43,$G32:$G43)/$G44</f>
        <v>#DIV/0!</v>
      </c>
      <c r="J44" s="154" t="e">
        <f t="shared" si="2"/>
        <v>#DIV/0!</v>
      </c>
    </row>
    <row r="45" spans="2:10" x14ac:dyDescent="0.25">
      <c r="B45" s="120"/>
      <c r="C45" s="120"/>
      <c r="D45" s="120"/>
      <c r="E45" s="120"/>
      <c r="F45" s="120"/>
      <c r="G45" s="120"/>
      <c r="H45" s="120"/>
      <c r="I45" s="120"/>
      <c r="J45" s="120"/>
    </row>
    <row r="46" spans="2:10" ht="17.399999999999999" x14ac:dyDescent="0.25">
      <c r="B46" s="133" t="s">
        <v>20</v>
      </c>
    </row>
    <row r="47" spans="2:10" ht="17.399999999999999" x14ac:dyDescent="0.25">
      <c r="B47" s="133" t="s">
        <v>21</v>
      </c>
    </row>
    <row r="48" spans="2:10" x14ac:dyDescent="0.25">
      <c r="B48" s="133" t="s">
        <v>22</v>
      </c>
    </row>
    <row r="49" spans="2:11" x14ac:dyDescent="0.25">
      <c r="B49" s="133" t="s">
        <v>23</v>
      </c>
    </row>
    <row r="50" spans="2:11" x14ac:dyDescent="0.25">
      <c r="B50" s="133"/>
    </row>
    <row r="51" spans="2:11" x14ac:dyDescent="0.25">
      <c r="B51" s="133" t="s">
        <v>189</v>
      </c>
    </row>
    <row r="52" spans="2:11" x14ac:dyDescent="0.25">
      <c r="B52" s="133"/>
    </row>
    <row r="53" spans="2:11" x14ac:dyDescent="0.25">
      <c r="B53" s="133" t="s">
        <v>190</v>
      </c>
    </row>
    <row r="54" spans="2:11" x14ac:dyDescent="0.25">
      <c r="B54" s="133" t="s">
        <v>393</v>
      </c>
    </row>
    <row r="55" spans="2:11" x14ac:dyDescent="0.25">
      <c r="B55" s="134"/>
      <c r="C55" s="135"/>
      <c r="D55" s="135"/>
      <c r="E55" s="135"/>
      <c r="F55" s="135"/>
      <c r="G55" s="135"/>
      <c r="H55" s="135"/>
      <c r="I55" s="135"/>
      <c r="J55" s="135"/>
      <c r="K55" s="136"/>
    </row>
    <row r="56" spans="2:11" x14ac:dyDescent="0.25">
      <c r="B56" s="137"/>
      <c r="K56" s="138"/>
    </row>
    <row r="57" spans="2:11" x14ac:dyDescent="0.25">
      <c r="B57" s="137"/>
      <c r="K57" s="138"/>
    </row>
    <row r="58" spans="2:11" x14ac:dyDescent="0.25">
      <c r="B58" s="137"/>
      <c r="K58" s="138"/>
    </row>
    <row r="59" spans="2:11" x14ac:dyDescent="0.25">
      <c r="B59" s="137"/>
      <c r="K59" s="138"/>
    </row>
    <row r="60" spans="2:11" x14ac:dyDescent="0.25">
      <c r="B60" s="137"/>
      <c r="K60" s="138"/>
    </row>
    <row r="61" spans="2:11" x14ac:dyDescent="0.25">
      <c r="B61" s="137"/>
      <c r="K61" s="138"/>
    </row>
    <row r="62" spans="2:11" x14ac:dyDescent="0.25">
      <c r="B62" s="137"/>
      <c r="K62" s="138"/>
    </row>
    <row r="63" spans="2:11" x14ac:dyDescent="0.25">
      <c r="B63" s="137"/>
      <c r="K63" s="138"/>
    </row>
    <row r="64" spans="2:11" x14ac:dyDescent="0.25">
      <c r="B64" s="137"/>
      <c r="K64" s="138"/>
    </row>
    <row r="65" spans="2:11" x14ac:dyDescent="0.25">
      <c r="B65" s="137"/>
      <c r="K65" s="138"/>
    </row>
    <row r="66" spans="2:11" x14ac:dyDescent="0.25">
      <c r="B66" s="139"/>
      <c r="C66" s="120"/>
      <c r="D66" s="120"/>
      <c r="E66" s="120"/>
      <c r="F66" s="120"/>
      <c r="G66" s="120"/>
      <c r="H66" s="120"/>
      <c r="I66" s="120"/>
      <c r="J66" s="120"/>
      <c r="K66" s="140"/>
    </row>
    <row r="67" spans="2:11" ht="15.6" thickBot="1" x14ac:dyDescent="0.3"/>
    <row r="68" spans="2:11" ht="16.2" thickBot="1" x14ac:dyDescent="0.35">
      <c r="B68" s="115" t="s">
        <v>85</v>
      </c>
      <c r="C68" s="116"/>
      <c r="D68" s="116"/>
      <c r="E68" s="116"/>
      <c r="F68" s="116"/>
      <c r="G68" s="116"/>
      <c r="H68" s="116"/>
      <c r="I68" s="116"/>
      <c r="J68" s="117"/>
    </row>
    <row r="70" spans="2:11" ht="15.6" x14ac:dyDescent="0.3">
      <c r="B70" s="141">
        <v>1</v>
      </c>
      <c r="C70" s="122">
        <v>2</v>
      </c>
      <c r="D70" s="122">
        <v>3</v>
      </c>
      <c r="E70" s="122">
        <v>4</v>
      </c>
      <c r="F70" s="122">
        <v>5</v>
      </c>
      <c r="G70" s="122">
        <v>6</v>
      </c>
      <c r="H70" s="122">
        <v>7</v>
      </c>
      <c r="I70" s="122">
        <v>8</v>
      </c>
      <c r="J70" s="123">
        <v>9</v>
      </c>
    </row>
    <row r="71" spans="2:11" ht="75" x14ac:dyDescent="0.25">
      <c r="B71" s="124" t="s">
        <v>0</v>
      </c>
      <c r="C71" s="124" t="s">
        <v>1</v>
      </c>
      <c r="D71" s="124" t="s">
        <v>15</v>
      </c>
      <c r="E71" s="124" t="s">
        <v>19</v>
      </c>
      <c r="F71" s="124" t="s">
        <v>196</v>
      </c>
      <c r="G71" s="124" t="s">
        <v>18</v>
      </c>
      <c r="H71" s="124" t="s">
        <v>16</v>
      </c>
      <c r="I71" s="124" t="s">
        <v>17</v>
      </c>
      <c r="J71" s="124" t="s">
        <v>258</v>
      </c>
    </row>
    <row r="72" spans="2:11" ht="60" x14ac:dyDescent="0.25">
      <c r="B72" s="142" t="s">
        <v>24</v>
      </c>
      <c r="C72" s="127"/>
      <c r="D72" s="152">
        <f>IFERROR(C72/C$75,0)</f>
        <v>0</v>
      </c>
      <c r="E72" s="127"/>
      <c r="F72" s="127"/>
      <c r="G72" s="352">
        <f>SUM(E72:F72)</f>
        <v>0</v>
      </c>
      <c r="H72" s="128"/>
      <c r="I72" s="128"/>
      <c r="J72" s="152" t="str">
        <f>IF(H72=0,"",I72/H72-1)</f>
        <v/>
      </c>
    </row>
    <row r="73" spans="2:11" ht="30" x14ac:dyDescent="0.25">
      <c r="B73" s="126" t="s">
        <v>25</v>
      </c>
      <c r="C73" s="130"/>
      <c r="D73" s="155">
        <f t="shared" ref="D73:D74" si="3">IFERROR(C73/C$75,0)</f>
        <v>0</v>
      </c>
      <c r="E73" s="130"/>
      <c r="F73" s="130"/>
      <c r="G73" s="353">
        <f t="shared" ref="G73:G75" si="4">SUM(E73:F73)</f>
        <v>0</v>
      </c>
      <c r="H73" s="131"/>
      <c r="I73" s="131"/>
      <c r="J73" s="152" t="str">
        <f t="shared" ref="J73:J75" si="5">IF(H73=0,"",I73/H73-1)</f>
        <v/>
      </c>
    </row>
    <row r="74" spans="2:11" ht="45" x14ac:dyDescent="0.25">
      <c r="B74" s="126" t="s">
        <v>26</v>
      </c>
      <c r="C74" s="130"/>
      <c r="D74" s="155">
        <f t="shared" si="3"/>
        <v>0</v>
      </c>
      <c r="E74" s="130"/>
      <c r="F74" s="130"/>
      <c r="G74" s="353">
        <f t="shared" si="4"/>
        <v>0</v>
      </c>
      <c r="H74" s="131"/>
      <c r="I74" s="131"/>
      <c r="J74" s="152" t="str">
        <f t="shared" si="5"/>
        <v/>
      </c>
    </row>
    <row r="75" spans="2:11" ht="15.6" x14ac:dyDescent="0.3">
      <c r="B75" s="132" t="s">
        <v>14</v>
      </c>
      <c r="C75" s="356">
        <f>SUM(C72:C74)</f>
        <v>0</v>
      </c>
      <c r="D75" s="156">
        <f>SUM(D72:D74)</f>
        <v>0</v>
      </c>
      <c r="E75" s="356">
        <f>SUM(E72:E74)</f>
        <v>0</v>
      </c>
      <c r="F75" s="356">
        <f>SUM(F72:F74)</f>
        <v>0</v>
      </c>
      <c r="G75" s="356">
        <f t="shared" si="4"/>
        <v>0</v>
      </c>
      <c r="H75" s="357" t="e">
        <f>SUMPRODUCT(H72:H74,$G72:$G74)/$G75</f>
        <v>#DIV/0!</v>
      </c>
      <c r="I75" s="357" t="e">
        <f>SUMPRODUCT(I72:I74,$G72:$G74)/$G75</f>
        <v>#DIV/0!</v>
      </c>
      <c r="J75" s="157" t="e">
        <f t="shared" si="5"/>
        <v>#DIV/0!</v>
      </c>
    </row>
    <row r="77" spans="2:11" x14ac:dyDescent="0.25">
      <c r="B77" s="109" t="s">
        <v>191</v>
      </c>
    </row>
    <row r="78" spans="2:11" x14ac:dyDescent="0.25">
      <c r="B78" s="109" t="s">
        <v>192</v>
      </c>
    </row>
    <row r="79" spans="2:11" x14ac:dyDescent="0.25">
      <c r="B79" s="109" t="s">
        <v>193</v>
      </c>
    </row>
    <row r="81" spans="2:11" x14ac:dyDescent="0.25">
      <c r="B81" s="143"/>
      <c r="C81" s="135"/>
      <c r="D81" s="135"/>
      <c r="E81" s="135"/>
      <c r="F81" s="135"/>
      <c r="G81" s="135"/>
      <c r="H81" s="135"/>
      <c r="I81" s="135"/>
      <c r="J81" s="135"/>
      <c r="K81" s="136"/>
    </row>
    <row r="82" spans="2:11" x14ac:dyDescent="0.25">
      <c r="B82" s="144"/>
      <c r="K82" s="138"/>
    </row>
    <row r="83" spans="2:11" x14ac:dyDescent="0.25">
      <c r="B83" s="144"/>
      <c r="K83" s="138"/>
    </row>
    <row r="84" spans="2:11" x14ac:dyDescent="0.25">
      <c r="B84" s="144"/>
      <c r="K84" s="138"/>
    </row>
    <row r="85" spans="2:11" x14ac:dyDescent="0.25">
      <c r="B85" s="144"/>
      <c r="K85" s="138"/>
    </row>
    <row r="86" spans="2:11" x14ac:dyDescent="0.25">
      <c r="B86" s="144"/>
      <c r="K86" s="138"/>
    </row>
    <row r="87" spans="2:11" x14ac:dyDescent="0.25">
      <c r="B87" s="144"/>
      <c r="K87" s="138"/>
    </row>
    <row r="88" spans="2:11" x14ac:dyDescent="0.25">
      <c r="B88" s="144"/>
      <c r="K88" s="138"/>
    </row>
    <row r="89" spans="2:11" x14ac:dyDescent="0.25">
      <c r="B89" s="144"/>
      <c r="K89" s="138"/>
    </row>
    <row r="90" spans="2:11" x14ac:dyDescent="0.25">
      <c r="B90" s="144"/>
      <c r="K90" s="138"/>
    </row>
    <row r="91" spans="2:11" x14ac:dyDescent="0.25">
      <c r="B91" s="145"/>
      <c r="C91" s="120"/>
      <c r="D91" s="120"/>
      <c r="E91" s="120"/>
      <c r="F91" s="120"/>
      <c r="G91" s="120"/>
      <c r="H91" s="120"/>
      <c r="I91" s="120"/>
      <c r="J91" s="120"/>
      <c r="K91" s="140"/>
    </row>
    <row r="92" spans="2:11" ht="15.6" thickBot="1" x14ac:dyDescent="0.3"/>
    <row r="93" spans="2:11" ht="16.2" thickBot="1" x14ac:dyDescent="0.35">
      <c r="B93" s="115" t="s">
        <v>51</v>
      </c>
      <c r="C93" s="117"/>
    </row>
    <row r="95" spans="2:11" ht="15.6" x14ac:dyDescent="0.3">
      <c r="B95" s="121">
        <v>1</v>
      </c>
      <c r="C95" s="122">
        <v>2</v>
      </c>
      <c r="D95" s="122">
        <v>3</v>
      </c>
      <c r="E95" s="122">
        <v>4</v>
      </c>
      <c r="F95" s="122">
        <v>5</v>
      </c>
      <c r="G95" s="122">
        <v>6</v>
      </c>
      <c r="H95" s="122">
        <v>7</v>
      </c>
      <c r="I95" s="122">
        <v>8</v>
      </c>
      <c r="J95" s="123">
        <v>9</v>
      </c>
    </row>
    <row r="96" spans="2:11" ht="75" x14ac:dyDescent="0.25">
      <c r="B96" s="124" t="s">
        <v>0</v>
      </c>
      <c r="C96" s="146" t="s">
        <v>1</v>
      </c>
      <c r="D96" s="124" t="s">
        <v>15</v>
      </c>
      <c r="E96" s="124" t="s">
        <v>19</v>
      </c>
      <c r="F96" s="124" t="s">
        <v>196</v>
      </c>
      <c r="G96" s="124" t="s">
        <v>18</v>
      </c>
      <c r="H96" s="124" t="s">
        <v>16</v>
      </c>
      <c r="I96" s="124" t="s">
        <v>17</v>
      </c>
      <c r="J96" s="124" t="s">
        <v>258</v>
      </c>
    </row>
    <row r="97" spans="2:11" x14ac:dyDescent="0.25">
      <c r="B97" s="142" t="s">
        <v>29</v>
      </c>
      <c r="C97" s="127"/>
      <c r="D97" s="152">
        <f>IFERROR(C97/C$103,0)</f>
        <v>0</v>
      </c>
      <c r="E97" s="127"/>
      <c r="F97" s="127"/>
      <c r="G97" s="352">
        <f t="shared" ref="G97:G103" si="6">SUM(E97:F97)</f>
        <v>0</v>
      </c>
      <c r="H97" s="128"/>
      <c r="I97" s="128"/>
      <c r="J97" s="152" t="str">
        <f>IF(H97=0,"",I97/H97-1)</f>
        <v/>
      </c>
    </row>
    <row r="98" spans="2:11" x14ac:dyDescent="0.25">
      <c r="B98" s="142" t="s">
        <v>27</v>
      </c>
      <c r="C98" s="127"/>
      <c r="D98" s="155">
        <f t="shared" ref="D98:D102" si="7">IFERROR(C98/C$103,0)</f>
        <v>0</v>
      </c>
      <c r="E98" s="127"/>
      <c r="F98" s="127"/>
      <c r="G98" s="352">
        <f t="shared" si="6"/>
        <v>0</v>
      </c>
      <c r="H98" s="128"/>
      <c r="I98" s="128"/>
      <c r="J98" s="152" t="str">
        <f t="shared" ref="J98:J103" si="8">IF(H98=0,"",I98/H98-1)</f>
        <v/>
      </c>
    </row>
    <row r="99" spans="2:11" x14ac:dyDescent="0.25">
      <c r="B99" s="142" t="s">
        <v>28</v>
      </c>
      <c r="C99" s="127"/>
      <c r="D99" s="155">
        <f t="shared" si="7"/>
        <v>0</v>
      </c>
      <c r="E99" s="127"/>
      <c r="F99" s="127"/>
      <c r="G99" s="352">
        <f t="shared" si="6"/>
        <v>0</v>
      </c>
      <c r="H99" s="128"/>
      <c r="I99" s="128"/>
      <c r="J99" s="152" t="str">
        <f t="shared" si="8"/>
        <v/>
      </c>
    </row>
    <row r="100" spans="2:11" x14ac:dyDescent="0.25">
      <c r="B100" s="126" t="s">
        <v>30</v>
      </c>
      <c r="C100" s="130"/>
      <c r="D100" s="155">
        <f t="shared" si="7"/>
        <v>0</v>
      </c>
      <c r="E100" s="130"/>
      <c r="F100" s="130"/>
      <c r="G100" s="352">
        <f t="shared" si="6"/>
        <v>0</v>
      </c>
      <c r="H100" s="131"/>
      <c r="I100" s="131"/>
      <c r="J100" s="152" t="str">
        <f t="shared" si="8"/>
        <v/>
      </c>
    </row>
    <row r="101" spans="2:11" x14ac:dyDescent="0.25">
      <c r="B101" s="126" t="s">
        <v>32</v>
      </c>
      <c r="C101" s="130"/>
      <c r="D101" s="155">
        <f t="shared" si="7"/>
        <v>0</v>
      </c>
      <c r="E101" s="130"/>
      <c r="F101" s="130"/>
      <c r="G101" s="352">
        <f t="shared" si="6"/>
        <v>0</v>
      </c>
      <c r="H101" s="131"/>
      <c r="I101" s="131"/>
      <c r="J101" s="152" t="str">
        <f t="shared" si="8"/>
        <v/>
      </c>
    </row>
    <row r="102" spans="2:11" ht="30" x14ac:dyDescent="0.25">
      <c r="B102" s="126" t="s">
        <v>31</v>
      </c>
      <c r="C102" s="130"/>
      <c r="D102" s="155">
        <f t="shared" si="7"/>
        <v>0</v>
      </c>
      <c r="E102" s="130"/>
      <c r="F102" s="130"/>
      <c r="G102" s="352">
        <f t="shared" si="6"/>
        <v>0</v>
      </c>
      <c r="H102" s="131"/>
      <c r="I102" s="131"/>
      <c r="J102" s="152" t="str">
        <f t="shared" si="8"/>
        <v/>
      </c>
    </row>
    <row r="103" spans="2:11" ht="15.6" x14ac:dyDescent="0.3">
      <c r="B103" s="132" t="s">
        <v>14</v>
      </c>
      <c r="C103" s="356">
        <f>SUM(C97:C102)</f>
        <v>0</v>
      </c>
      <c r="D103" s="156">
        <f>SUM(D97:D102)</f>
        <v>0</v>
      </c>
      <c r="E103" s="356">
        <f>SUM(E97:E102)</f>
        <v>0</v>
      </c>
      <c r="F103" s="356">
        <f>SUM(F97:F102)</f>
        <v>0</v>
      </c>
      <c r="G103" s="356">
        <f t="shared" si="6"/>
        <v>0</v>
      </c>
      <c r="H103" s="357" t="e">
        <f>SUMPRODUCT(H97:H102,$G97:$G102)/$G103</f>
        <v>#DIV/0!</v>
      </c>
      <c r="I103" s="357" t="e">
        <f>SUMPRODUCT(I97:I102,$G97:$G102)/$G103</f>
        <v>#DIV/0!</v>
      </c>
      <c r="J103" s="157" t="e">
        <f t="shared" si="8"/>
        <v>#DIV/0!</v>
      </c>
    </row>
    <row r="104" spans="2:11" ht="15.6" x14ac:dyDescent="0.3">
      <c r="B104" s="147"/>
      <c r="C104" s="148"/>
      <c r="D104" s="149"/>
      <c r="E104" s="148"/>
      <c r="F104" s="148"/>
      <c r="G104" s="148"/>
      <c r="H104" s="150"/>
      <c r="I104" s="150"/>
      <c r="J104" s="151"/>
    </row>
    <row r="105" spans="2:11" ht="15.6" x14ac:dyDescent="0.25">
      <c r="B105" s="133" t="s">
        <v>33</v>
      </c>
      <c r="C105" s="148"/>
      <c r="D105" s="149"/>
      <c r="E105" s="148"/>
      <c r="F105" s="148"/>
      <c r="G105" s="148"/>
      <c r="H105" s="150"/>
      <c r="I105" s="150"/>
      <c r="J105" s="151"/>
    </row>
    <row r="106" spans="2:11" ht="15.6" x14ac:dyDescent="0.25">
      <c r="B106" s="133" t="s">
        <v>34</v>
      </c>
      <c r="C106" s="148"/>
      <c r="D106" s="149"/>
      <c r="E106" s="148"/>
      <c r="F106" s="148"/>
      <c r="G106" s="148"/>
      <c r="H106" s="150"/>
      <c r="I106" s="150"/>
      <c r="J106" s="151"/>
    </row>
    <row r="107" spans="2:11" ht="15.6" x14ac:dyDescent="0.25">
      <c r="B107" s="133" t="s">
        <v>35</v>
      </c>
      <c r="C107" s="148"/>
      <c r="D107" s="149"/>
      <c r="E107" s="148"/>
      <c r="F107" s="148"/>
      <c r="G107" s="148"/>
      <c r="H107" s="150"/>
      <c r="I107" s="150"/>
      <c r="J107" s="151"/>
    </row>
    <row r="108" spans="2:11" ht="15.6" x14ac:dyDescent="0.25">
      <c r="B108" s="133" t="s">
        <v>36</v>
      </c>
      <c r="C108" s="148"/>
      <c r="D108" s="149"/>
      <c r="E108" s="148"/>
      <c r="F108" s="148"/>
      <c r="G108" s="148"/>
      <c r="H108" s="150"/>
      <c r="I108" s="150"/>
      <c r="J108" s="151"/>
    </row>
    <row r="109" spans="2:11" ht="15.6" x14ac:dyDescent="0.25">
      <c r="B109" s="133" t="s">
        <v>37</v>
      </c>
      <c r="C109" s="148"/>
      <c r="D109" s="149"/>
      <c r="E109" s="148"/>
      <c r="F109" s="148"/>
      <c r="G109" s="148"/>
      <c r="H109" s="150"/>
      <c r="I109" s="150"/>
      <c r="J109" s="151"/>
    </row>
    <row r="111" spans="2:11" x14ac:dyDescent="0.25">
      <c r="B111" s="133" t="s">
        <v>86</v>
      </c>
    </row>
    <row r="112" spans="2:11" x14ac:dyDescent="0.25">
      <c r="B112" s="143"/>
      <c r="C112" s="135"/>
      <c r="D112" s="135"/>
      <c r="E112" s="135"/>
      <c r="F112" s="135"/>
      <c r="G112" s="135"/>
      <c r="H112" s="135"/>
      <c r="I112" s="135"/>
      <c r="J112" s="135"/>
      <c r="K112" s="136"/>
    </row>
    <row r="113" spans="2:11" x14ac:dyDescent="0.25">
      <c r="B113" s="144"/>
      <c r="K113" s="138"/>
    </row>
    <row r="114" spans="2:11" x14ac:dyDescent="0.25">
      <c r="B114" s="144"/>
      <c r="K114" s="138"/>
    </row>
    <row r="115" spans="2:11" x14ac:dyDescent="0.25">
      <c r="B115" s="144"/>
      <c r="K115" s="138"/>
    </row>
    <row r="116" spans="2:11" x14ac:dyDescent="0.25">
      <c r="B116" s="144"/>
      <c r="K116" s="138"/>
    </row>
    <row r="117" spans="2:11" x14ac:dyDescent="0.25">
      <c r="B117" s="144"/>
      <c r="K117" s="138"/>
    </row>
    <row r="118" spans="2:11" x14ac:dyDescent="0.25">
      <c r="B118" s="144"/>
      <c r="K118" s="138"/>
    </row>
    <row r="119" spans="2:11" x14ac:dyDescent="0.25">
      <c r="B119" s="144"/>
      <c r="K119" s="138"/>
    </row>
    <row r="120" spans="2:11" x14ac:dyDescent="0.25">
      <c r="B120" s="144"/>
      <c r="K120" s="138"/>
    </row>
    <row r="121" spans="2:11" x14ac:dyDescent="0.25">
      <c r="B121" s="145"/>
      <c r="C121" s="120"/>
      <c r="D121" s="120"/>
      <c r="E121" s="120"/>
      <c r="F121" s="120"/>
      <c r="G121" s="120"/>
      <c r="H121" s="120"/>
      <c r="I121" s="120"/>
      <c r="J121" s="120"/>
      <c r="K121" s="140"/>
    </row>
  </sheetData>
  <sheetProtection algorithmName="SHA-512" hashValue="JcZlfRNOoiIhD7uoY1FJqMIYNEsaq6Rb94KGwfrMevxHChRkkIEUSzywMiUbczSuPrGQF9OiWWbL6NajlQrvlA==" saltValue="Z5Q7k8AdXFHwr1AyjT0SIw==" spinCount="100000" sheet="1" objects="1" scenarios="1"/>
  <printOptions horizontalCentered="1"/>
  <pageMargins left="0.7" right="0.7" top="0.75" bottom="0.75" header="0.3" footer="0.3"/>
  <pageSetup scale="65" orientation="landscape" r:id="rId1"/>
  <headerFooter>
    <oddFooter>&amp;L&amp;A
Version Date: June 14, 2023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78163-68BE-40C4-AD46-6B36DB9459E5}">
  <sheetPr>
    <tabColor theme="0"/>
  </sheetPr>
  <dimension ref="B1:H97"/>
  <sheetViews>
    <sheetView showGridLines="0" topLeftCell="A56" workbookViewId="0">
      <selection activeCell="I14" sqref="I14"/>
    </sheetView>
  </sheetViews>
  <sheetFormatPr defaultColWidth="8.81640625" defaultRowHeight="15" x14ac:dyDescent="0.25"/>
  <cols>
    <col min="1" max="1" width="3.1796875" style="109" customWidth="1"/>
    <col min="2" max="2" width="9.81640625" style="109" customWidth="1"/>
    <col min="3" max="3" width="15.81640625" style="109" customWidth="1"/>
    <col min="4" max="4" width="12.81640625" style="109" customWidth="1"/>
    <col min="5" max="5" width="12.1796875" style="109" customWidth="1"/>
    <col min="6" max="6" width="16.08984375" style="109" customWidth="1"/>
    <col min="7" max="7" width="17.81640625" style="109" customWidth="1"/>
    <col min="8" max="9" width="8.81640625" style="109"/>
    <col min="10" max="10" width="10" style="109" customWidth="1"/>
    <col min="11" max="16384" width="8.81640625" style="109"/>
  </cols>
  <sheetData>
    <row r="1" spans="2:8" ht="17.399999999999999" x14ac:dyDescent="0.3">
      <c r="B1" s="108" t="s">
        <v>47</v>
      </c>
    </row>
    <row r="3" spans="2:8" ht="15.6" x14ac:dyDescent="0.3">
      <c r="B3" s="175" t="str">
        <f>'Cover-Input Page '!$C7</f>
        <v>CompanyName</v>
      </c>
      <c r="C3" s="158"/>
      <c r="D3" s="158"/>
    </row>
    <row r="4" spans="2:8" ht="16.2" thickBot="1" x14ac:dyDescent="0.35">
      <c r="B4" s="176" t="str">
        <f>"Reporting Year: "&amp;'Cover-Input Page '!$C5</f>
        <v>Reporting Year: 2023</v>
      </c>
      <c r="C4" s="158"/>
      <c r="D4" s="158"/>
    </row>
    <row r="5" spans="2:8" ht="15.6" thickBot="1" x14ac:dyDescent="0.3"/>
    <row r="6" spans="2:8" ht="16.2" thickBot="1" x14ac:dyDescent="0.35">
      <c r="B6" s="159" t="s">
        <v>52</v>
      </c>
      <c r="C6" s="116"/>
      <c r="D6" s="116"/>
      <c r="E6" s="116"/>
      <c r="F6" s="117"/>
      <c r="H6" s="160"/>
    </row>
    <row r="7" spans="2:8" ht="15.6" x14ac:dyDescent="0.3">
      <c r="B7" s="161"/>
    </row>
    <row r="8" spans="2:8" ht="15.6" x14ac:dyDescent="0.3">
      <c r="B8" s="161"/>
      <c r="C8" s="109" t="s">
        <v>188</v>
      </c>
    </row>
    <row r="9" spans="2:8" ht="15.6" x14ac:dyDescent="0.3">
      <c r="B9" s="161"/>
      <c r="C9" s="109" t="s">
        <v>434</v>
      </c>
    </row>
    <row r="10" spans="2:8" ht="15.6" x14ac:dyDescent="0.3">
      <c r="B10" s="161"/>
      <c r="C10" s="162" t="s">
        <v>432</v>
      </c>
    </row>
    <row r="12" spans="2:8" ht="15.6" x14ac:dyDescent="0.3">
      <c r="C12" s="163" t="s">
        <v>29</v>
      </c>
    </row>
    <row r="13" spans="2:8" ht="60" x14ac:dyDescent="0.25">
      <c r="C13" s="164" t="s">
        <v>87</v>
      </c>
      <c r="D13" s="164" t="s">
        <v>88</v>
      </c>
      <c r="E13" s="164" t="s">
        <v>89</v>
      </c>
      <c r="F13" s="164" t="s">
        <v>90</v>
      </c>
      <c r="G13" s="164" t="s">
        <v>98</v>
      </c>
    </row>
    <row r="14" spans="2:8" ht="40.200000000000003" customHeight="1" x14ac:dyDescent="0.25">
      <c r="C14" s="165" t="s">
        <v>91</v>
      </c>
      <c r="D14" s="166"/>
      <c r="E14" s="166"/>
      <c r="F14" s="177">
        <f>IFERROR(E14/E19,0)</f>
        <v>0</v>
      </c>
      <c r="G14" s="167"/>
    </row>
    <row r="15" spans="2:8" ht="40.200000000000003" customHeight="1" x14ac:dyDescent="0.25">
      <c r="C15" s="165" t="s">
        <v>92</v>
      </c>
      <c r="D15" s="166"/>
      <c r="E15" s="166"/>
      <c r="F15" s="177">
        <f>IFERROR(E15/E19,0)</f>
        <v>0</v>
      </c>
      <c r="G15" s="167"/>
    </row>
    <row r="16" spans="2:8" ht="40.200000000000003" customHeight="1" x14ac:dyDescent="0.25">
      <c r="C16" s="165" t="s">
        <v>93</v>
      </c>
      <c r="D16" s="166"/>
      <c r="E16" s="166"/>
      <c r="F16" s="177">
        <f>IFERROR(E16/E19,0)</f>
        <v>0</v>
      </c>
      <c r="G16" s="167"/>
    </row>
    <row r="17" spans="3:7" ht="40.200000000000003" customHeight="1" x14ac:dyDescent="0.25">
      <c r="C17" s="165" t="s">
        <v>94</v>
      </c>
      <c r="D17" s="166"/>
      <c r="E17" s="166"/>
      <c r="F17" s="177">
        <f>IFERROR(E17/E19,0)</f>
        <v>0</v>
      </c>
      <c r="G17" s="167"/>
    </row>
    <row r="18" spans="3:7" ht="40.200000000000003" customHeight="1" x14ac:dyDescent="0.25">
      <c r="C18" s="165" t="s">
        <v>95</v>
      </c>
      <c r="D18" s="166"/>
      <c r="E18" s="166"/>
      <c r="F18" s="177">
        <f>IFERROR(E18/E19,0)</f>
        <v>0</v>
      </c>
      <c r="G18" s="167"/>
    </row>
    <row r="19" spans="3:7" x14ac:dyDescent="0.25">
      <c r="C19" s="168" t="s">
        <v>97</v>
      </c>
      <c r="D19" s="178">
        <f>SUM(D14:D18)</f>
        <v>0</v>
      </c>
      <c r="E19" s="178">
        <f>SUM(E14:E18)</f>
        <v>0</v>
      </c>
      <c r="F19" s="177">
        <f>SUM(F14:F18)</f>
        <v>0</v>
      </c>
      <c r="G19" s="348"/>
    </row>
    <row r="21" spans="3:7" ht="15.6" x14ac:dyDescent="0.3">
      <c r="C21" s="163" t="s">
        <v>27</v>
      </c>
    </row>
    <row r="22" spans="3:7" ht="60" x14ac:dyDescent="0.25">
      <c r="C22" s="164" t="s">
        <v>87</v>
      </c>
      <c r="D22" s="164" t="s">
        <v>88</v>
      </c>
      <c r="E22" s="164" t="s">
        <v>89</v>
      </c>
      <c r="F22" s="164" t="s">
        <v>90</v>
      </c>
      <c r="G22" s="164" t="s">
        <v>98</v>
      </c>
    </row>
    <row r="23" spans="3:7" ht="40.200000000000003" customHeight="1" x14ac:dyDescent="0.25">
      <c r="C23" s="165" t="s">
        <v>91</v>
      </c>
      <c r="D23" s="166"/>
      <c r="E23" s="166"/>
      <c r="F23" s="177">
        <f>IFERROR(E23/E28,0)</f>
        <v>0</v>
      </c>
      <c r="G23" s="167"/>
    </row>
    <row r="24" spans="3:7" ht="40.200000000000003" customHeight="1" x14ac:dyDescent="0.25">
      <c r="C24" s="165" t="s">
        <v>92</v>
      </c>
      <c r="D24" s="166"/>
      <c r="E24" s="166"/>
      <c r="F24" s="177">
        <f>IFERROR(E24/E28,0)</f>
        <v>0</v>
      </c>
      <c r="G24" s="167"/>
    </row>
    <row r="25" spans="3:7" ht="40.200000000000003" customHeight="1" x14ac:dyDescent="0.25">
      <c r="C25" s="165" t="s">
        <v>93</v>
      </c>
      <c r="D25" s="166"/>
      <c r="E25" s="166"/>
      <c r="F25" s="177">
        <f>IFERROR(E25/E28,0)</f>
        <v>0</v>
      </c>
      <c r="G25" s="167"/>
    </row>
    <row r="26" spans="3:7" ht="40.200000000000003" customHeight="1" x14ac:dyDescent="0.25">
      <c r="C26" s="165" t="s">
        <v>94</v>
      </c>
      <c r="D26" s="166"/>
      <c r="E26" s="166"/>
      <c r="F26" s="177">
        <f>IFERROR(E26/E28,0)</f>
        <v>0</v>
      </c>
      <c r="G26" s="167"/>
    </row>
    <row r="27" spans="3:7" ht="40.200000000000003" customHeight="1" x14ac:dyDescent="0.25">
      <c r="C27" s="165" t="s">
        <v>95</v>
      </c>
      <c r="D27" s="166"/>
      <c r="E27" s="166"/>
      <c r="F27" s="177">
        <f>IFERROR(E27/E28,0)</f>
        <v>0</v>
      </c>
      <c r="G27" s="167"/>
    </row>
    <row r="28" spans="3:7" x14ac:dyDescent="0.25">
      <c r="C28" s="168" t="s">
        <v>97</v>
      </c>
      <c r="D28" s="178">
        <f>SUM(D23:D27)</f>
        <v>0</v>
      </c>
      <c r="E28" s="178">
        <f>SUM(E23:E27)</f>
        <v>0</v>
      </c>
      <c r="F28" s="177">
        <f>SUM(F23:F27)</f>
        <v>0</v>
      </c>
      <c r="G28" s="348"/>
    </row>
    <row r="30" spans="3:7" ht="15.6" x14ac:dyDescent="0.3">
      <c r="C30" s="163" t="s">
        <v>28</v>
      </c>
    </row>
    <row r="31" spans="3:7" ht="60" x14ac:dyDescent="0.25">
      <c r="C31" s="164" t="s">
        <v>87</v>
      </c>
      <c r="D31" s="164" t="s">
        <v>88</v>
      </c>
      <c r="E31" s="164" t="s">
        <v>89</v>
      </c>
      <c r="F31" s="164" t="s">
        <v>90</v>
      </c>
      <c r="G31" s="164" t="s">
        <v>98</v>
      </c>
    </row>
    <row r="32" spans="3:7" ht="40.200000000000003" customHeight="1" x14ac:dyDescent="0.25">
      <c r="C32" s="165" t="s">
        <v>91</v>
      </c>
      <c r="D32" s="166"/>
      <c r="E32" s="166"/>
      <c r="F32" s="177">
        <f>IFERROR(E32/E37,0)</f>
        <v>0</v>
      </c>
      <c r="G32" s="167"/>
    </row>
    <row r="33" spans="3:7" ht="40.200000000000003" customHeight="1" x14ac:dyDescent="0.25">
      <c r="C33" s="165" t="s">
        <v>92</v>
      </c>
      <c r="D33" s="166"/>
      <c r="E33" s="166"/>
      <c r="F33" s="177">
        <f>IFERROR(E33/E37,0)</f>
        <v>0</v>
      </c>
      <c r="G33" s="167"/>
    </row>
    <row r="34" spans="3:7" ht="40.200000000000003" customHeight="1" x14ac:dyDescent="0.25">
      <c r="C34" s="165" t="s">
        <v>93</v>
      </c>
      <c r="D34" s="166"/>
      <c r="E34" s="166"/>
      <c r="F34" s="177">
        <f>IFERROR(E34/E37,0)</f>
        <v>0</v>
      </c>
      <c r="G34" s="167"/>
    </row>
    <row r="35" spans="3:7" ht="40.200000000000003" customHeight="1" x14ac:dyDescent="0.25">
      <c r="C35" s="165" t="s">
        <v>94</v>
      </c>
      <c r="D35" s="166"/>
      <c r="E35" s="166"/>
      <c r="F35" s="177">
        <f>IFERROR(E35/E37,0)</f>
        <v>0</v>
      </c>
      <c r="G35" s="167"/>
    </row>
    <row r="36" spans="3:7" ht="40.200000000000003" customHeight="1" x14ac:dyDescent="0.25">
      <c r="C36" s="165" t="s">
        <v>95</v>
      </c>
      <c r="D36" s="166"/>
      <c r="E36" s="166"/>
      <c r="F36" s="177">
        <f>IFERROR(E36/E37,0)</f>
        <v>0</v>
      </c>
      <c r="G36" s="167"/>
    </row>
    <row r="37" spans="3:7" x14ac:dyDescent="0.25">
      <c r="C37" s="168" t="s">
        <v>97</v>
      </c>
      <c r="D37" s="178">
        <f>SUM(D32:D36)</f>
        <v>0</v>
      </c>
      <c r="E37" s="178">
        <f>SUM(E32:E36)</f>
        <v>0</v>
      </c>
      <c r="F37" s="177">
        <f>SUM(F32:F36)</f>
        <v>0</v>
      </c>
      <c r="G37" s="348"/>
    </row>
    <row r="39" spans="3:7" ht="15.6" x14ac:dyDescent="0.3">
      <c r="C39" s="163" t="s">
        <v>30</v>
      </c>
    </row>
    <row r="40" spans="3:7" ht="60" x14ac:dyDescent="0.25">
      <c r="C40" s="164" t="s">
        <v>87</v>
      </c>
      <c r="D40" s="164" t="s">
        <v>88</v>
      </c>
      <c r="E40" s="164" t="s">
        <v>89</v>
      </c>
      <c r="F40" s="164" t="s">
        <v>90</v>
      </c>
      <c r="G40" s="164" t="s">
        <v>98</v>
      </c>
    </row>
    <row r="41" spans="3:7" ht="40.200000000000003" customHeight="1" x14ac:dyDescent="0.25">
      <c r="C41" s="165" t="s">
        <v>91</v>
      </c>
      <c r="D41" s="166"/>
      <c r="E41" s="166"/>
      <c r="F41" s="177">
        <f>IFERROR(E41/E46,0)</f>
        <v>0</v>
      </c>
      <c r="G41" s="167"/>
    </row>
    <row r="42" spans="3:7" ht="40.200000000000003" customHeight="1" x14ac:dyDescent="0.25">
      <c r="C42" s="165" t="s">
        <v>92</v>
      </c>
      <c r="D42" s="166"/>
      <c r="E42" s="166"/>
      <c r="F42" s="177">
        <f>IFERROR(E42/E46,0)</f>
        <v>0</v>
      </c>
      <c r="G42" s="167"/>
    </row>
    <row r="43" spans="3:7" ht="40.200000000000003" customHeight="1" x14ac:dyDescent="0.25">
      <c r="C43" s="165" t="s">
        <v>93</v>
      </c>
      <c r="D43" s="166"/>
      <c r="E43" s="166"/>
      <c r="F43" s="177">
        <f>IFERROR(E43/E46,0)</f>
        <v>0</v>
      </c>
      <c r="G43" s="167"/>
    </row>
    <row r="44" spans="3:7" ht="40.200000000000003" customHeight="1" x14ac:dyDescent="0.25">
      <c r="C44" s="165" t="s">
        <v>94</v>
      </c>
      <c r="D44" s="166"/>
      <c r="E44" s="166"/>
      <c r="F44" s="177">
        <f>IFERROR(E44/E46,0)</f>
        <v>0</v>
      </c>
      <c r="G44" s="167"/>
    </row>
    <row r="45" spans="3:7" ht="40.200000000000003" customHeight="1" x14ac:dyDescent="0.25">
      <c r="C45" s="165" t="s">
        <v>95</v>
      </c>
      <c r="D45" s="166"/>
      <c r="E45" s="166"/>
      <c r="F45" s="177">
        <f>IFERROR(E45/E46,0)</f>
        <v>0</v>
      </c>
      <c r="G45" s="167"/>
    </row>
    <row r="46" spans="3:7" x14ac:dyDescent="0.25">
      <c r="C46" s="168" t="s">
        <v>97</v>
      </c>
      <c r="D46" s="178">
        <f>SUM(D41:D45)</f>
        <v>0</v>
      </c>
      <c r="E46" s="178">
        <f>SUM(E41:E45)</f>
        <v>0</v>
      </c>
      <c r="F46" s="177">
        <f>SUM(F41:F45)</f>
        <v>0</v>
      </c>
      <c r="G46" s="348"/>
    </row>
    <row r="48" spans="3:7" ht="15.6" x14ac:dyDescent="0.3">
      <c r="C48" s="163" t="s">
        <v>32</v>
      </c>
    </row>
    <row r="49" spans="3:7" ht="60" x14ac:dyDescent="0.25">
      <c r="C49" s="164" t="s">
        <v>87</v>
      </c>
      <c r="D49" s="164" t="s">
        <v>88</v>
      </c>
      <c r="E49" s="164" t="s">
        <v>89</v>
      </c>
      <c r="F49" s="164" t="s">
        <v>90</v>
      </c>
      <c r="G49" s="164" t="s">
        <v>98</v>
      </c>
    </row>
    <row r="50" spans="3:7" ht="40.200000000000003" customHeight="1" x14ac:dyDescent="0.25">
      <c r="C50" s="165" t="s">
        <v>91</v>
      </c>
      <c r="D50" s="166"/>
      <c r="E50" s="166"/>
      <c r="F50" s="177">
        <f>IFERROR(E50/E55,0)</f>
        <v>0</v>
      </c>
      <c r="G50" s="167"/>
    </row>
    <row r="51" spans="3:7" ht="40.200000000000003" customHeight="1" x14ac:dyDescent="0.25">
      <c r="C51" s="165" t="s">
        <v>92</v>
      </c>
      <c r="D51" s="166"/>
      <c r="E51" s="166"/>
      <c r="F51" s="177">
        <f>IFERROR(E51/E55,0)</f>
        <v>0</v>
      </c>
      <c r="G51" s="167"/>
    </row>
    <row r="52" spans="3:7" ht="40.200000000000003" customHeight="1" x14ac:dyDescent="0.25">
      <c r="C52" s="165" t="s">
        <v>93</v>
      </c>
      <c r="D52" s="166"/>
      <c r="E52" s="166"/>
      <c r="F52" s="177">
        <f>IFERROR(E52/E55,0)</f>
        <v>0</v>
      </c>
      <c r="G52" s="167"/>
    </row>
    <row r="53" spans="3:7" ht="40.200000000000003" customHeight="1" x14ac:dyDescent="0.25">
      <c r="C53" s="165" t="s">
        <v>94</v>
      </c>
      <c r="D53" s="166"/>
      <c r="E53" s="166"/>
      <c r="F53" s="177">
        <f>IFERROR(E53/E55,0)</f>
        <v>0</v>
      </c>
      <c r="G53" s="167"/>
    </row>
    <row r="54" spans="3:7" ht="40.200000000000003" customHeight="1" x14ac:dyDescent="0.25">
      <c r="C54" s="165" t="s">
        <v>95</v>
      </c>
      <c r="D54" s="166"/>
      <c r="E54" s="166"/>
      <c r="F54" s="177">
        <f>IFERROR(E54/E55,0)</f>
        <v>0</v>
      </c>
      <c r="G54" s="167"/>
    </row>
    <row r="55" spans="3:7" x14ac:dyDescent="0.25">
      <c r="C55" s="168" t="s">
        <v>97</v>
      </c>
      <c r="D55" s="178">
        <f>SUM(D50:D54)</f>
        <v>0</v>
      </c>
      <c r="E55" s="178">
        <f>SUM(E50:E54)</f>
        <v>0</v>
      </c>
      <c r="F55" s="177">
        <f>SUM(F50:F54)</f>
        <v>0</v>
      </c>
      <c r="G55" s="348"/>
    </row>
    <row r="57" spans="3:7" ht="15.6" x14ac:dyDescent="0.3">
      <c r="C57" s="163" t="s">
        <v>96</v>
      </c>
    </row>
    <row r="58" spans="3:7" ht="60" x14ac:dyDescent="0.25">
      <c r="C58" s="164" t="s">
        <v>87</v>
      </c>
      <c r="D58" s="164" t="s">
        <v>88</v>
      </c>
      <c r="E58" s="164" t="s">
        <v>89</v>
      </c>
      <c r="F58" s="164" t="s">
        <v>90</v>
      </c>
      <c r="G58" s="164" t="s">
        <v>98</v>
      </c>
    </row>
    <row r="59" spans="3:7" ht="40.200000000000003" customHeight="1" x14ac:dyDescent="0.25">
      <c r="C59" s="165" t="s">
        <v>91</v>
      </c>
      <c r="D59" s="166"/>
      <c r="E59" s="166"/>
      <c r="F59" s="177">
        <f>IFERROR(E59/E64,0)</f>
        <v>0</v>
      </c>
      <c r="G59" s="167"/>
    </row>
    <row r="60" spans="3:7" ht="40.200000000000003" customHeight="1" x14ac:dyDescent="0.25">
      <c r="C60" s="165" t="s">
        <v>92</v>
      </c>
      <c r="D60" s="166"/>
      <c r="E60" s="166"/>
      <c r="F60" s="177">
        <f>IFERROR(E60/E64,0)</f>
        <v>0</v>
      </c>
      <c r="G60" s="167"/>
    </row>
    <row r="61" spans="3:7" ht="40.200000000000003" customHeight="1" x14ac:dyDescent="0.25">
      <c r="C61" s="165" t="s">
        <v>93</v>
      </c>
      <c r="D61" s="166"/>
      <c r="E61" s="166"/>
      <c r="F61" s="177">
        <f>IFERROR(E61/E64,0)</f>
        <v>0</v>
      </c>
      <c r="G61" s="167"/>
    </row>
    <row r="62" spans="3:7" ht="40.200000000000003" customHeight="1" x14ac:dyDescent="0.25">
      <c r="C62" s="165" t="s">
        <v>94</v>
      </c>
      <c r="D62" s="166"/>
      <c r="E62" s="166"/>
      <c r="F62" s="177">
        <f>IFERROR(E62/E64,0)</f>
        <v>0</v>
      </c>
      <c r="G62" s="167"/>
    </row>
    <row r="63" spans="3:7" ht="40.200000000000003" customHeight="1" x14ac:dyDescent="0.25">
      <c r="C63" s="165" t="s">
        <v>95</v>
      </c>
      <c r="D63" s="166"/>
      <c r="E63" s="166"/>
      <c r="F63" s="177">
        <f>IFERROR(E63/E64,0)</f>
        <v>0</v>
      </c>
      <c r="G63" s="167"/>
    </row>
    <row r="64" spans="3:7" x14ac:dyDescent="0.25">
      <c r="C64" s="168" t="s">
        <v>97</v>
      </c>
      <c r="D64" s="178">
        <f>SUM(D59:D63)</f>
        <v>0</v>
      </c>
      <c r="E64" s="178">
        <f>SUM(E59:E63)</f>
        <v>0</v>
      </c>
      <c r="F64" s="177">
        <f>SUM(F59:F63)</f>
        <v>0</v>
      </c>
      <c r="G64" s="348"/>
    </row>
    <row r="66" spans="3:7" x14ac:dyDescent="0.25">
      <c r="C66" s="109" t="s">
        <v>99</v>
      </c>
    </row>
    <row r="68" spans="3:7" x14ac:dyDescent="0.25">
      <c r="C68" s="109" t="s">
        <v>100</v>
      </c>
    </row>
    <row r="69" spans="3:7" x14ac:dyDescent="0.25">
      <c r="C69" s="109" t="s">
        <v>149</v>
      </c>
    </row>
    <row r="70" spans="3:7" x14ac:dyDescent="0.25">
      <c r="C70" s="109" t="s">
        <v>101</v>
      </c>
    </row>
    <row r="72" spans="3:7" ht="15.6" thickBot="1" x14ac:dyDescent="0.3">
      <c r="C72" s="109" t="s">
        <v>102</v>
      </c>
    </row>
    <row r="73" spans="3:7" x14ac:dyDescent="0.25">
      <c r="C73" s="169"/>
      <c r="D73" s="111"/>
      <c r="E73" s="111"/>
      <c r="F73" s="111"/>
      <c r="G73" s="112"/>
    </row>
    <row r="74" spans="3:7" x14ac:dyDescent="0.25">
      <c r="C74" s="170"/>
      <c r="G74" s="171"/>
    </row>
    <row r="75" spans="3:7" x14ac:dyDescent="0.25">
      <c r="C75" s="170"/>
      <c r="G75" s="171"/>
    </row>
    <row r="76" spans="3:7" x14ac:dyDescent="0.25">
      <c r="C76" s="170"/>
      <c r="G76" s="171"/>
    </row>
    <row r="77" spans="3:7" x14ac:dyDescent="0.25">
      <c r="C77" s="170"/>
      <c r="G77" s="171"/>
    </row>
    <row r="78" spans="3:7" x14ac:dyDescent="0.25">
      <c r="C78" s="170"/>
      <c r="G78" s="171"/>
    </row>
    <row r="79" spans="3:7" x14ac:dyDescent="0.25">
      <c r="C79" s="170"/>
      <c r="G79" s="171"/>
    </row>
    <row r="80" spans="3:7" x14ac:dyDescent="0.25">
      <c r="C80" s="170"/>
      <c r="G80" s="171"/>
    </row>
    <row r="81" spans="3:7" x14ac:dyDescent="0.25">
      <c r="C81" s="170"/>
      <c r="G81" s="171"/>
    </row>
    <row r="82" spans="3:7" x14ac:dyDescent="0.25">
      <c r="C82" s="170"/>
      <c r="G82" s="171"/>
    </row>
    <row r="83" spans="3:7" x14ac:dyDescent="0.25">
      <c r="C83" s="170"/>
      <c r="G83" s="171"/>
    </row>
    <row r="84" spans="3:7" x14ac:dyDescent="0.25">
      <c r="C84" s="170"/>
      <c r="G84" s="171"/>
    </row>
    <row r="85" spans="3:7" x14ac:dyDescent="0.25">
      <c r="C85" s="170"/>
      <c r="G85" s="171"/>
    </row>
    <row r="86" spans="3:7" x14ac:dyDescent="0.25">
      <c r="C86" s="170"/>
      <c r="G86" s="171"/>
    </row>
    <row r="87" spans="3:7" x14ac:dyDescent="0.25">
      <c r="C87" s="170"/>
      <c r="G87" s="171"/>
    </row>
    <row r="88" spans="3:7" x14ac:dyDescent="0.25">
      <c r="C88" s="170"/>
      <c r="G88" s="171"/>
    </row>
    <row r="89" spans="3:7" x14ac:dyDescent="0.25">
      <c r="C89" s="170"/>
      <c r="G89" s="171"/>
    </row>
    <row r="90" spans="3:7" x14ac:dyDescent="0.25">
      <c r="C90" s="170"/>
      <c r="G90" s="171"/>
    </row>
    <row r="91" spans="3:7" x14ac:dyDescent="0.25">
      <c r="C91" s="170"/>
      <c r="G91" s="171"/>
    </row>
    <row r="92" spans="3:7" x14ac:dyDescent="0.25">
      <c r="C92" s="170"/>
      <c r="G92" s="171"/>
    </row>
    <row r="93" spans="3:7" x14ac:dyDescent="0.25">
      <c r="C93" s="170"/>
      <c r="G93" s="171"/>
    </row>
    <row r="94" spans="3:7" x14ac:dyDescent="0.25">
      <c r="C94" s="170"/>
      <c r="G94" s="171"/>
    </row>
    <row r="95" spans="3:7" x14ac:dyDescent="0.25">
      <c r="C95" s="170"/>
      <c r="G95" s="171"/>
    </row>
    <row r="96" spans="3:7" x14ac:dyDescent="0.25">
      <c r="C96" s="170"/>
      <c r="G96" s="171"/>
    </row>
    <row r="97" spans="3:7" ht="15.6" thickBot="1" x14ac:dyDescent="0.3">
      <c r="C97" s="172"/>
      <c r="D97" s="173"/>
      <c r="E97" s="173"/>
      <c r="F97" s="173"/>
      <c r="G97" s="174"/>
    </row>
  </sheetData>
  <sheetProtection algorithmName="SHA-512" hashValue="dx5wWOoOWRgPpcxVqKm/pjeGj8nDZVOZ5O9l4lrgYByHPBHMyzo8zKpusVuXmjcld5t8r7ML0mRnNrHEw8TbkA==" saltValue="9sGzDnDUgYc/GO5FXwU2iw==" spinCount="100000" sheet="1" objects="1" scenarios="1"/>
  <hyperlinks>
    <hyperlink ref="C10" location="'LGARD-#18-AdditionalInfo'!A1" display="LGARD-#18-AdditionalInfo" xr:uid="{F6714954-2D31-45FD-9F75-95F8631F9A5E}"/>
  </hyperlinks>
  <printOptions horizontalCentered="1"/>
  <pageMargins left="0.7" right="0.7" top="0.75" bottom="0.75" header="0.3" footer="0.3"/>
  <pageSetup scale="65" orientation="landscape" r:id="rId1"/>
  <headerFooter>
    <oddFooter>&amp;L&amp;A
Version Date: June 14, 2023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073F74-92D9-4228-B999-E85DB7FF05EC}">
  <sheetPr>
    <tabColor theme="0"/>
  </sheetPr>
  <dimension ref="B1:D21"/>
  <sheetViews>
    <sheetView showGridLines="0" workbookViewId="0">
      <selection activeCell="D4" sqref="D4"/>
    </sheetView>
  </sheetViews>
  <sheetFormatPr defaultColWidth="8.81640625" defaultRowHeight="15" x14ac:dyDescent="0.25"/>
  <cols>
    <col min="1" max="1" width="3.1796875" style="109" customWidth="1"/>
    <col min="2" max="2" width="9.81640625" style="109" customWidth="1"/>
    <col min="3" max="3" width="31" style="109" customWidth="1"/>
    <col min="4" max="4" width="85.08984375" style="109" customWidth="1"/>
    <col min="5" max="6" width="8.81640625" style="109"/>
    <col min="7" max="7" width="10" style="109" customWidth="1"/>
    <col min="8" max="16384" width="8.81640625" style="109"/>
  </cols>
  <sheetData>
    <row r="1" spans="2:4" ht="17.399999999999999" x14ac:dyDescent="0.3">
      <c r="B1" s="108" t="s">
        <v>47</v>
      </c>
    </row>
    <row r="3" spans="2:4" ht="15.6" x14ac:dyDescent="0.3">
      <c r="B3" s="175" t="str">
        <f>'Cover-Input Page '!$C7</f>
        <v>CompanyName</v>
      </c>
      <c r="C3" s="158"/>
    </row>
    <row r="4" spans="2:4" ht="15.6" x14ac:dyDescent="0.3">
      <c r="B4" s="182" t="str">
        <f>"Reporting Year: "&amp;'Cover-Input Page '!$C5</f>
        <v>Reporting Year: 2023</v>
      </c>
      <c r="C4" s="158"/>
    </row>
    <row r="5" spans="2:4" ht="15.6" thickBot="1" x14ac:dyDescent="0.3"/>
    <row r="6" spans="2:4" ht="16.2" thickBot="1" x14ac:dyDescent="0.35">
      <c r="B6" s="115" t="s">
        <v>53</v>
      </c>
      <c r="C6" s="117"/>
    </row>
    <row r="8" spans="2:4" x14ac:dyDescent="0.25">
      <c r="C8" s="109" t="s">
        <v>107</v>
      </c>
    </row>
    <row r="10" spans="2:4" ht="15.6" x14ac:dyDescent="0.3">
      <c r="C10" s="179" t="s">
        <v>108</v>
      </c>
      <c r="D10" s="179" t="s">
        <v>109</v>
      </c>
    </row>
    <row r="11" spans="2:4" ht="85.2" customHeight="1" x14ac:dyDescent="0.25">
      <c r="C11" s="180" t="s">
        <v>110</v>
      </c>
      <c r="D11" s="181"/>
    </row>
    <row r="12" spans="2:4" ht="85.2" customHeight="1" x14ac:dyDescent="0.25">
      <c r="C12" s="180" t="s">
        <v>111</v>
      </c>
      <c r="D12" s="181"/>
    </row>
    <row r="13" spans="2:4" ht="85.2" customHeight="1" x14ac:dyDescent="0.25">
      <c r="C13" s="180" t="s">
        <v>112</v>
      </c>
      <c r="D13" s="181"/>
    </row>
    <row r="14" spans="2:4" ht="85.2" customHeight="1" x14ac:dyDescent="0.25">
      <c r="C14" s="180" t="s">
        <v>113</v>
      </c>
      <c r="D14" s="181"/>
    </row>
    <row r="15" spans="2:4" ht="85.2" customHeight="1" x14ac:dyDescent="0.25">
      <c r="C15" s="180" t="s">
        <v>114</v>
      </c>
      <c r="D15" s="181"/>
    </row>
    <row r="16" spans="2:4" ht="62.4" x14ac:dyDescent="0.25">
      <c r="C16" s="180" t="s">
        <v>257</v>
      </c>
      <c r="D16" s="181"/>
    </row>
    <row r="17" spans="3:4" ht="85.2" customHeight="1" x14ac:dyDescent="0.25">
      <c r="C17" s="180" t="s">
        <v>115</v>
      </c>
      <c r="D17" s="181"/>
    </row>
    <row r="18" spans="3:4" ht="85.2" customHeight="1" x14ac:dyDescent="0.25">
      <c r="C18" s="180" t="s">
        <v>116</v>
      </c>
      <c r="D18" s="181"/>
    </row>
    <row r="19" spans="3:4" ht="85.2" customHeight="1" x14ac:dyDescent="0.25">
      <c r="C19" s="180" t="s">
        <v>117</v>
      </c>
      <c r="D19" s="181"/>
    </row>
    <row r="20" spans="3:4" ht="78" x14ac:dyDescent="0.25">
      <c r="C20" s="180" t="s">
        <v>458</v>
      </c>
      <c r="D20" s="181"/>
    </row>
    <row r="21" spans="3:4" ht="85.2" customHeight="1" x14ac:dyDescent="0.25">
      <c r="C21" s="180" t="s">
        <v>118</v>
      </c>
      <c r="D21" s="181"/>
    </row>
  </sheetData>
  <sheetProtection algorithmName="SHA-512" hashValue="hgccTbOuTpuU4wkBSZ4HOVIOVlQoQyE25KpctGZ/wSdVf6R2cnu/WwhayfyNMKg9fEpoudBS5R4erWKnq1dM0A==" saltValue="NjHce7SxaPg/8V997zncBg==" spinCount="100000" sheet="1" objects="1" scenarios="1"/>
  <printOptions horizontalCentered="1"/>
  <pageMargins left="0.7" right="0.7" top="0.75" bottom="0.75" header="0.3" footer="0.3"/>
  <pageSetup scale="65" orientation="landscape" r:id="rId1"/>
  <headerFooter>
    <oddFooter>&amp;L&amp;A
Version Date: June 14, 2023</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D795-5FE0-4234-8C82-9B161A097D6F}">
  <sheetPr>
    <tabColor theme="0"/>
  </sheetPr>
  <dimension ref="B1:I77"/>
  <sheetViews>
    <sheetView showGridLines="0" workbookViewId="0">
      <selection activeCell="E6" sqref="E6"/>
    </sheetView>
  </sheetViews>
  <sheetFormatPr defaultColWidth="8.81640625" defaultRowHeight="15" x14ac:dyDescent="0.25"/>
  <cols>
    <col min="1" max="1" width="3.1796875" style="109" customWidth="1"/>
    <col min="2" max="2" width="9.81640625" style="109" customWidth="1"/>
    <col min="3" max="3" width="37.81640625" style="109" customWidth="1"/>
    <col min="4" max="4" width="12.453125" style="109" customWidth="1"/>
    <col min="5" max="5" width="11.81640625" style="109" customWidth="1"/>
    <col min="6" max="6" width="12" style="109" customWidth="1"/>
    <col min="7" max="8" width="9.81640625" style="109" customWidth="1"/>
    <col min="9" max="9" width="10.08984375" style="109" customWidth="1"/>
    <col min="10" max="16384" width="8.81640625" style="109"/>
  </cols>
  <sheetData>
    <row r="1" spans="2:6" ht="17.399999999999999" x14ac:dyDescent="0.3">
      <c r="B1" s="108" t="s">
        <v>47</v>
      </c>
    </row>
    <row r="3" spans="2:6" ht="15.6" x14ac:dyDescent="0.3">
      <c r="B3" s="175" t="str">
        <f>'Cover-Input Page '!$C7</f>
        <v>CompanyName</v>
      </c>
      <c r="C3" s="158"/>
    </row>
    <row r="4" spans="2:6" ht="15.6" x14ac:dyDescent="0.3">
      <c r="B4" s="182" t="str">
        <f>"Reporting Year: "&amp;'Cover-Input Page '!$C5</f>
        <v>Reporting Year: 2023</v>
      </c>
      <c r="C4" s="158"/>
    </row>
    <row r="5" spans="2:6" ht="15.6" thickBot="1" x14ac:dyDescent="0.3"/>
    <row r="6" spans="2:6" ht="18.600000000000001" thickBot="1" x14ac:dyDescent="0.35">
      <c r="B6" s="115" t="s">
        <v>407</v>
      </c>
      <c r="C6" s="117"/>
    </row>
    <row r="8" spans="2:6" ht="15.6" x14ac:dyDescent="0.3">
      <c r="C8" s="183" t="s">
        <v>405</v>
      </c>
      <c r="D8" s="184"/>
      <c r="E8" s="184"/>
    </row>
    <row r="9" spans="2:6" ht="15.6" x14ac:dyDescent="0.3">
      <c r="C9" s="191" t="str">
        <f>CONCATENATE("Allowed Trend: "&amp;'Cover-Input Page '!C5&amp;" / "&amp;'Cover-Input Page '!C5-1)</f>
        <v>Allowed Trend: 2023 / 2022</v>
      </c>
      <c r="D9" s="184"/>
      <c r="E9" s="184"/>
    </row>
    <row r="11" spans="2:6" ht="60" x14ac:dyDescent="0.25">
      <c r="C11" s="165" t="s">
        <v>38</v>
      </c>
      <c r="D11" s="192" t="str">
        <f>CONCATENATE('Cover-Input Page '!C5-1 &amp;"  Aggregate Dollars (PMPM)")</f>
        <v>2022  Aggregate Dollars (PMPM)</v>
      </c>
      <c r="E11" s="192" t="str">
        <f>CONCATENATE('Cover-Input Page '!C5 &amp;"  Aggregate Dollars (PMPM)")</f>
        <v>2023  Aggregate Dollars (PMPM)</v>
      </c>
      <c r="F11" s="192" t="str">
        <f>CONCATENATE("Overall "&amp;'Cover-Input Page '!C5&amp;" Trend")</f>
        <v>Overall 2023 Trend</v>
      </c>
    </row>
    <row r="12" spans="2:6" ht="17.399999999999999" x14ac:dyDescent="0.25">
      <c r="C12" s="165" t="s">
        <v>119</v>
      </c>
      <c r="D12" s="185"/>
      <c r="E12" s="193">
        <f>D12*(1+F12)</f>
        <v>0</v>
      </c>
      <c r="F12" s="186"/>
    </row>
    <row r="13" spans="2:6" x14ac:dyDescent="0.25">
      <c r="C13" s="165" t="s">
        <v>442</v>
      </c>
      <c r="D13" s="185"/>
      <c r="E13" s="193">
        <f t="shared" ref="E13:E22" si="0">D13*(1+F13)</f>
        <v>0</v>
      </c>
      <c r="F13" s="186"/>
    </row>
    <row r="14" spans="2:6" ht="17.399999999999999" x14ac:dyDescent="0.25">
      <c r="C14" s="165" t="s">
        <v>120</v>
      </c>
      <c r="D14" s="185"/>
      <c r="E14" s="193">
        <f t="shared" si="0"/>
        <v>0</v>
      </c>
      <c r="F14" s="186"/>
    </row>
    <row r="15" spans="2:6" ht="17.399999999999999" x14ac:dyDescent="0.25">
      <c r="C15" s="165" t="s">
        <v>122</v>
      </c>
      <c r="D15" s="185"/>
      <c r="E15" s="193">
        <f t="shared" si="0"/>
        <v>0</v>
      </c>
      <c r="F15" s="186"/>
    </row>
    <row r="16" spans="2:6" x14ac:dyDescent="0.25">
      <c r="C16" s="165" t="s">
        <v>394</v>
      </c>
      <c r="D16" s="185"/>
      <c r="E16" s="193">
        <f t="shared" si="0"/>
        <v>0</v>
      </c>
      <c r="F16" s="186"/>
    </row>
    <row r="17" spans="2:9" x14ac:dyDescent="0.25">
      <c r="C17" s="165" t="s">
        <v>41</v>
      </c>
      <c r="D17" s="185"/>
      <c r="E17" s="193">
        <f t="shared" si="0"/>
        <v>0</v>
      </c>
      <c r="F17" s="186"/>
    </row>
    <row r="18" spans="2:9" x14ac:dyDescent="0.25">
      <c r="C18" s="165" t="s">
        <v>42</v>
      </c>
      <c r="D18" s="185"/>
      <c r="E18" s="193">
        <f t="shared" si="0"/>
        <v>0</v>
      </c>
      <c r="F18" s="186"/>
    </row>
    <row r="19" spans="2:9" x14ac:dyDescent="0.25">
      <c r="C19" s="165" t="s">
        <v>43</v>
      </c>
      <c r="D19" s="185"/>
      <c r="E19" s="193">
        <f t="shared" si="0"/>
        <v>0</v>
      </c>
      <c r="F19" s="186"/>
    </row>
    <row r="20" spans="2:9" x14ac:dyDescent="0.25">
      <c r="C20" s="187" t="s">
        <v>463</v>
      </c>
      <c r="D20" s="185"/>
      <c r="E20" s="193">
        <f t="shared" si="0"/>
        <v>0</v>
      </c>
      <c r="F20" s="186"/>
    </row>
    <row r="21" spans="2:9" x14ac:dyDescent="0.25">
      <c r="C21" s="187" t="s">
        <v>403</v>
      </c>
      <c r="D21" s="193">
        <f>SUM(D12:D20)</f>
        <v>0</v>
      </c>
      <c r="E21" s="193">
        <f>SUM(E12:E20)</f>
        <v>0</v>
      </c>
      <c r="F21" s="177" t="e">
        <f>SUMPRODUCT(D12:D20,F12:F20)/D21</f>
        <v>#DIV/0!</v>
      </c>
    </row>
    <row r="22" spans="2:9" ht="17.399999999999999" x14ac:dyDescent="0.25">
      <c r="C22" s="165" t="s">
        <v>121</v>
      </c>
      <c r="D22" s="185"/>
      <c r="E22" s="193">
        <f t="shared" si="0"/>
        <v>0</v>
      </c>
      <c r="F22" s="186"/>
    </row>
    <row r="23" spans="2:9" ht="15.6" x14ac:dyDescent="0.3">
      <c r="C23" s="165" t="s">
        <v>404</v>
      </c>
      <c r="D23" s="193">
        <f>SUM(D21:D22)</f>
        <v>0</v>
      </c>
      <c r="E23" s="193">
        <f>SUM(E21:E22)</f>
        <v>0</v>
      </c>
      <c r="F23" s="153" t="e">
        <f>SUMPRODUCT(F21:F22,D21:D22)/D23</f>
        <v>#DIV/0!</v>
      </c>
    </row>
    <row r="24" spans="2:9" x14ac:dyDescent="0.25">
      <c r="B24" s="120"/>
      <c r="C24" s="120"/>
      <c r="D24" s="120"/>
      <c r="E24" s="120"/>
      <c r="F24" s="120"/>
      <c r="G24" s="120"/>
      <c r="H24" s="120"/>
      <c r="I24" s="120"/>
    </row>
    <row r="25" spans="2:9" ht="17.399999999999999" x14ac:dyDescent="0.25">
      <c r="B25" s="109" t="s">
        <v>123</v>
      </c>
    </row>
    <row r="26" spans="2:9" x14ac:dyDescent="0.25">
      <c r="B26" s="109" t="s">
        <v>148</v>
      </c>
    </row>
    <row r="27" spans="2:9" ht="17.399999999999999" x14ac:dyDescent="0.25">
      <c r="B27" s="109" t="s">
        <v>124</v>
      </c>
    </row>
    <row r="28" spans="2:9" ht="17.399999999999999" x14ac:dyDescent="0.25">
      <c r="B28" s="109" t="s">
        <v>125</v>
      </c>
    </row>
    <row r="29" spans="2:9" ht="17.399999999999999" x14ac:dyDescent="0.25">
      <c r="B29" s="109" t="s">
        <v>126</v>
      </c>
    </row>
    <row r="30" spans="2:9" ht="17.399999999999999" x14ac:dyDescent="0.25">
      <c r="B30" s="109" t="s">
        <v>127</v>
      </c>
    </row>
    <row r="31" spans="2:9" x14ac:dyDescent="0.25">
      <c r="B31" s="188"/>
    </row>
    <row r="32" spans="2:9" x14ac:dyDescent="0.25">
      <c r="B32" s="109" t="s">
        <v>443</v>
      </c>
    </row>
    <row r="33" spans="2:9" x14ac:dyDescent="0.25">
      <c r="B33" s="143"/>
      <c r="C33" s="135"/>
      <c r="D33" s="135"/>
      <c r="E33" s="135"/>
      <c r="F33" s="135"/>
      <c r="G33" s="135"/>
      <c r="H33" s="135"/>
      <c r="I33" s="136"/>
    </row>
    <row r="34" spans="2:9" x14ac:dyDescent="0.25">
      <c r="B34" s="144"/>
      <c r="I34" s="138"/>
    </row>
    <row r="35" spans="2:9" x14ac:dyDescent="0.25">
      <c r="B35" s="144"/>
      <c r="I35" s="138"/>
    </row>
    <row r="36" spans="2:9" x14ac:dyDescent="0.25">
      <c r="B36" s="144"/>
      <c r="I36" s="138"/>
    </row>
    <row r="37" spans="2:9" x14ac:dyDescent="0.25">
      <c r="B37" s="144"/>
      <c r="I37" s="138"/>
    </row>
    <row r="38" spans="2:9" x14ac:dyDescent="0.25">
      <c r="B38" s="144"/>
      <c r="I38" s="138"/>
    </row>
    <row r="39" spans="2:9" x14ac:dyDescent="0.25">
      <c r="B39" s="144"/>
      <c r="I39" s="138"/>
    </row>
    <row r="40" spans="2:9" x14ac:dyDescent="0.25">
      <c r="B40" s="144"/>
      <c r="I40" s="138"/>
    </row>
    <row r="41" spans="2:9" x14ac:dyDescent="0.25">
      <c r="B41" s="145"/>
      <c r="C41" s="120"/>
      <c r="D41" s="120"/>
      <c r="E41" s="120"/>
      <c r="F41" s="120"/>
      <c r="G41" s="120"/>
      <c r="H41" s="120"/>
      <c r="I41" s="140"/>
    </row>
    <row r="43" spans="2:9" ht="15.6" thickBot="1" x14ac:dyDescent="0.3"/>
    <row r="44" spans="2:9" ht="16.2" thickBot="1" x14ac:dyDescent="0.35">
      <c r="B44" s="115" t="s">
        <v>402</v>
      </c>
      <c r="C44" s="117"/>
    </row>
    <row r="46" spans="2:9" ht="15.6" x14ac:dyDescent="0.3">
      <c r="C46" s="183" t="s">
        <v>406</v>
      </c>
      <c r="D46" s="183"/>
      <c r="E46" s="184"/>
      <c r="F46" s="184"/>
      <c r="G46" s="184"/>
      <c r="H46" s="184"/>
      <c r="I46" s="184"/>
    </row>
    <row r="47" spans="2:9" ht="15.6" x14ac:dyDescent="0.3">
      <c r="C47" s="191" t="str">
        <f>CONCATENATE("Allowed Trend: "&amp;'Cover-Input Page '!C5+1&amp;" / "&amp;'Cover-Input Page '!C5)</f>
        <v>Allowed Trend: 2024 / 2023</v>
      </c>
      <c r="D47" s="183"/>
      <c r="E47" s="184"/>
      <c r="F47" s="184"/>
      <c r="G47" s="184"/>
      <c r="H47" s="184"/>
      <c r="I47" s="184"/>
    </row>
    <row r="48" spans="2:9" x14ac:dyDescent="0.25">
      <c r="E48" s="194" t="str">
        <f>CONCATENATE('Cover-Input Page '!C5+1&amp;" Trend Attributable to: ")</f>
        <v xml:space="preserve">2024 Trend Attributable to: </v>
      </c>
      <c r="F48" s="184"/>
      <c r="G48" s="184"/>
      <c r="H48" s="184"/>
    </row>
    <row r="49" spans="2:9" ht="75" customHeight="1" x14ac:dyDescent="0.25">
      <c r="C49" s="189" t="s">
        <v>38</v>
      </c>
      <c r="D49" s="195" t="str">
        <f>CONCATENATE('Cover-Input Page '!C5 &amp;"  Aggregate Dollars (PMPM)")</f>
        <v>2023  Aggregate Dollars (PMPM)</v>
      </c>
      <c r="E49" s="190" t="s">
        <v>44</v>
      </c>
      <c r="F49" s="190" t="s">
        <v>45</v>
      </c>
      <c r="G49" s="190" t="s">
        <v>46</v>
      </c>
      <c r="H49" s="195" t="str">
        <f>CONCATENATE('Cover-Input Page '!C5+1 &amp;" Projected Aggregate Dollars (PMPM)")</f>
        <v>2024 Projected Aggregate Dollars (PMPM)</v>
      </c>
      <c r="I49" s="195" t="str">
        <f>CONCATENATE("Overall "&amp;'Cover-Input Page '!C5+1&amp;" Trend")</f>
        <v>Overall 2024 Trend</v>
      </c>
    </row>
    <row r="50" spans="2:9" ht="17.399999999999999" x14ac:dyDescent="0.25">
      <c r="C50" s="165" t="s">
        <v>128</v>
      </c>
      <c r="D50" s="185"/>
      <c r="E50" s="186"/>
      <c r="F50" s="186"/>
      <c r="G50" s="186"/>
      <c r="H50" s="193">
        <f>D50*(1+E50)*(1+F50)*(1+G50)</f>
        <v>0</v>
      </c>
      <c r="I50" s="177">
        <f>(1+E50)*(1+F50)*(1+G50)-1</f>
        <v>0</v>
      </c>
    </row>
    <row r="51" spans="2:9" x14ac:dyDescent="0.25">
      <c r="C51" s="165" t="s">
        <v>39</v>
      </c>
      <c r="D51" s="185"/>
      <c r="E51" s="186"/>
      <c r="F51" s="186"/>
      <c r="G51" s="186"/>
      <c r="H51" s="193">
        <f t="shared" ref="H51:H60" si="1">D51*(1+E51)*(1+F51)*(1+G51)</f>
        <v>0</v>
      </c>
      <c r="I51" s="177">
        <f t="shared" ref="I51:I60" si="2">(1+E51)*(1+F51)*(1+G51)-1</f>
        <v>0</v>
      </c>
    </row>
    <row r="52" spans="2:9" ht="17.399999999999999" x14ac:dyDescent="0.25">
      <c r="C52" s="165" t="s">
        <v>129</v>
      </c>
      <c r="D52" s="185"/>
      <c r="E52" s="186"/>
      <c r="F52" s="186"/>
      <c r="G52" s="186"/>
      <c r="H52" s="193">
        <f t="shared" si="1"/>
        <v>0</v>
      </c>
      <c r="I52" s="177">
        <f t="shared" si="2"/>
        <v>0</v>
      </c>
    </row>
    <row r="53" spans="2:9" x14ac:dyDescent="0.25">
      <c r="C53" s="165" t="s">
        <v>40</v>
      </c>
      <c r="D53" s="185"/>
      <c r="E53" s="186"/>
      <c r="F53" s="186"/>
      <c r="G53" s="186"/>
      <c r="H53" s="193">
        <f t="shared" si="1"/>
        <v>0</v>
      </c>
      <c r="I53" s="177">
        <f t="shared" si="2"/>
        <v>0</v>
      </c>
    </row>
    <row r="54" spans="2:9" ht="17.399999999999999" x14ac:dyDescent="0.25">
      <c r="C54" s="165" t="s">
        <v>395</v>
      </c>
      <c r="D54" s="185"/>
      <c r="E54" s="186"/>
      <c r="F54" s="186"/>
      <c r="G54" s="186"/>
      <c r="H54" s="193">
        <f t="shared" si="1"/>
        <v>0</v>
      </c>
      <c r="I54" s="177">
        <f t="shared" si="2"/>
        <v>0</v>
      </c>
    </row>
    <row r="55" spans="2:9" x14ac:dyDescent="0.25">
      <c r="C55" s="165" t="s">
        <v>41</v>
      </c>
      <c r="D55" s="185"/>
      <c r="E55" s="186"/>
      <c r="F55" s="186"/>
      <c r="G55" s="186"/>
      <c r="H55" s="193">
        <f t="shared" si="1"/>
        <v>0</v>
      </c>
      <c r="I55" s="177">
        <f t="shared" si="2"/>
        <v>0</v>
      </c>
    </row>
    <row r="56" spans="2:9" x14ac:dyDescent="0.25">
      <c r="C56" s="165" t="s">
        <v>42</v>
      </c>
      <c r="D56" s="185"/>
      <c r="E56" s="186"/>
      <c r="F56" s="186"/>
      <c r="G56" s="186"/>
      <c r="H56" s="193">
        <f t="shared" si="1"/>
        <v>0</v>
      </c>
      <c r="I56" s="177">
        <f t="shared" si="2"/>
        <v>0</v>
      </c>
    </row>
    <row r="57" spans="2:9" x14ac:dyDescent="0.25">
      <c r="C57" s="165" t="s">
        <v>43</v>
      </c>
      <c r="D57" s="185"/>
      <c r="E57" s="186"/>
      <c r="F57" s="186"/>
      <c r="G57" s="186"/>
      <c r="H57" s="193">
        <f t="shared" si="1"/>
        <v>0</v>
      </c>
      <c r="I57" s="177">
        <f t="shared" si="2"/>
        <v>0</v>
      </c>
    </row>
    <row r="58" spans="2:9" x14ac:dyDescent="0.25">
      <c r="C58" s="187" t="s">
        <v>463</v>
      </c>
      <c r="D58" s="185"/>
      <c r="E58" s="186"/>
      <c r="F58" s="186"/>
      <c r="G58" s="186"/>
      <c r="H58" s="193">
        <f t="shared" si="1"/>
        <v>0</v>
      </c>
      <c r="I58" s="177">
        <f t="shared" si="2"/>
        <v>0</v>
      </c>
    </row>
    <row r="59" spans="2:9" x14ac:dyDescent="0.25">
      <c r="C59" s="187" t="s">
        <v>403</v>
      </c>
      <c r="D59" s="193">
        <f>SUM(D50:D58)</f>
        <v>0</v>
      </c>
      <c r="E59" s="177" t="e">
        <f>SUMPRODUCT(E50:E58,D50:D58)/D59</f>
        <v>#DIV/0!</v>
      </c>
      <c r="F59" s="177" t="e">
        <f>SUMPRODUCT(F50:F58,D50:D58)/D59</f>
        <v>#DIV/0!</v>
      </c>
      <c r="G59" s="177" t="e">
        <f>SUMPRODUCT(G50:G58,D50:D58)/D59</f>
        <v>#DIV/0!</v>
      </c>
      <c r="H59" s="193">
        <f>SUM(H50:H58)</f>
        <v>0</v>
      </c>
      <c r="I59" s="177" t="e">
        <f>SUMPRODUCT(D50:D58,I50:I58)/D59</f>
        <v>#DIV/0!</v>
      </c>
    </row>
    <row r="60" spans="2:9" ht="17.399999999999999" x14ac:dyDescent="0.25">
      <c r="C60" s="165" t="s">
        <v>130</v>
      </c>
      <c r="D60" s="185"/>
      <c r="E60" s="186"/>
      <c r="F60" s="186"/>
      <c r="G60" s="186"/>
      <c r="H60" s="193">
        <f t="shared" si="1"/>
        <v>0</v>
      </c>
      <c r="I60" s="177">
        <f t="shared" si="2"/>
        <v>0</v>
      </c>
    </row>
    <row r="61" spans="2:9" ht="15.6" x14ac:dyDescent="0.3">
      <c r="C61" s="165" t="s">
        <v>404</v>
      </c>
      <c r="D61" s="193">
        <f>SUM(D59:D60)</f>
        <v>0</v>
      </c>
      <c r="E61" s="177" t="e">
        <f>SUMPRODUCT(E59:E60,D59:D60)/D61</f>
        <v>#DIV/0!</v>
      </c>
      <c r="F61" s="177" t="e">
        <f>SUMPRODUCT(F59:F60,D59:D60)/D61</f>
        <v>#DIV/0!</v>
      </c>
      <c r="G61" s="177" t="e">
        <f>SUMPRODUCT(G59:G60,D59:D60)/D61</f>
        <v>#DIV/0!</v>
      </c>
      <c r="H61" s="193">
        <f>SUM(H59:H60)</f>
        <v>0</v>
      </c>
      <c r="I61" s="153" t="e">
        <f>SUMPRODUCT(D59:D60,I59:I60)/D61</f>
        <v>#DIV/0!</v>
      </c>
    </row>
    <row r="62" spans="2:9" x14ac:dyDescent="0.25">
      <c r="B62" s="120"/>
      <c r="C62" s="120"/>
      <c r="D62" s="120"/>
      <c r="E62" s="120"/>
      <c r="F62" s="120"/>
      <c r="G62" s="120"/>
      <c r="H62" s="120"/>
      <c r="I62" s="120"/>
    </row>
    <row r="63" spans="2:9" ht="17.399999999999999" x14ac:dyDescent="0.25">
      <c r="B63" s="109" t="s">
        <v>131</v>
      </c>
    </row>
    <row r="64" spans="2:9" ht="17.399999999999999" x14ac:dyDescent="0.25">
      <c r="B64" s="109" t="s">
        <v>132</v>
      </c>
    </row>
    <row r="65" spans="2:9" ht="17.399999999999999" x14ac:dyDescent="0.25">
      <c r="B65" s="109" t="s">
        <v>133</v>
      </c>
    </row>
    <row r="66" spans="2:9" ht="17.399999999999999" x14ac:dyDescent="0.25">
      <c r="B66" s="109" t="s">
        <v>194</v>
      </c>
    </row>
    <row r="68" spans="2:9" x14ac:dyDescent="0.25">
      <c r="B68" s="109" t="s">
        <v>444</v>
      </c>
    </row>
    <row r="69" spans="2:9" x14ac:dyDescent="0.25">
      <c r="B69" s="143"/>
      <c r="C69" s="135"/>
      <c r="D69" s="135"/>
      <c r="E69" s="135"/>
      <c r="F69" s="135"/>
      <c r="G69" s="135"/>
      <c r="H69" s="135"/>
      <c r="I69" s="136"/>
    </row>
    <row r="70" spans="2:9" x14ac:dyDescent="0.25">
      <c r="B70" s="144"/>
      <c r="I70" s="138"/>
    </row>
    <row r="71" spans="2:9" x14ac:dyDescent="0.25">
      <c r="B71" s="144"/>
      <c r="I71" s="138"/>
    </row>
    <row r="72" spans="2:9" x14ac:dyDescent="0.25">
      <c r="B72" s="144"/>
      <c r="I72" s="138"/>
    </row>
    <row r="73" spans="2:9" x14ac:dyDescent="0.25">
      <c r="B73" s="144"/>
      <c r="I73" s="138"/>
    </row>
    <row r="74" spans="2:9" x14ac:dyDescent="0.25">
      <c r="B74" s="144"/>
      <c r="I74" s="138"/>
    </row>
    <row r="75" spans="2:9" x14ac:dyDescent="0.25">
      <c r="B75" s="144"/>
      <c r="I75" s="138"/>
    </row>
    <row r="76" spans="2:9" x14ac:dyDescent="0.25">
      <c r="B76" s="144"/>
      <c r="I76" s="138"/>
    </row>
    <row r="77" spans="2:9" x14ac:dyDescent="0.25">
      <c r="B77" s="145"/>
      <c r="C77" s="120"/>
      <c r="D77" s="120"/>
      <c r="E77" s="120"/>
      <c r="F77" s="120"/>
      <c r="G77" s="120"/>
      <c r="H77" s="120"/>
      <c r="I77" s="140"/>
    </row>
  </sheetData>
  <sheetProtection algorithmName="SHA-512" hashValue="I3acol5YemnOCnCPHp4ROLSf86MKYY3y+d+6NMJ24CLn/MUFhtz+7XtbfFzvRNgvekDzIGzdm1U3sy4tmg+C9w==" saltValue="qqUMC675NlYGFxtaU8pIjA==" spinCount="100000" sheet="1" objects="1" scenarios="1"/>
  <pageMargins left="0.7" right="0.7" top="0.75" bottom="0.75" header="0.3" footer="0.3"/>
  <pageSetup orientation="portrait" r:id="rId1"/>
  <headerFooter>
    <oddFooter>&amp;L&amp;A
Version Date: June 14, 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FB79-FACF-4091-919E-764E2294094E}">
  <sheetPr>
    <tabColor theme="0"/>
  </sheetPr>
  <dimension ref="B1:C19"/>
  <sheetViews>
    <sheetView showGridLines="0" workbookViewId="0">
      <selection activeCell="D3" sqref="D3"/>
    </sheetView>
  </sheetViews>
  <sheetFormatPr defaultColWidth="9.81640625" defaultRowHeight="15" x14ac:dyDescent="0.25"/>
  <cols>
    <col min="1" max="1" width="3.1796875" style="109" customWidth="1"/>
    <col min="2" max="2" width="9.81640625" style="109" customWidth="1"/>
    <col min="3" max="3" width="17.453125" style="109" customWidth="1"/>
    <col min="4" max="4" width="55.81640625" style="109" customWidth="1"/>
    <col min="5" max="16384" width="9.81640625" style="109"/>
  </cols>
  <sheetData>
    <row r="1" spans="2:3" ht="17.399999999999999" x14ac:dyDescent="0.3">
      <c r="B1" s="108" t="s">
        <v>47</v>
      </c>
    </row>
    <row r="3" spans="2:3" ht="15.6" x14ac:dyDescent="0.3">
      <c r="B3" s="175" t="str">
        <f>'Cover-Input Page '!$C7</f>
        <v>CompanyName</v>
      </c>
      <c r="C3" s="158"/>
    </row>
    <row r="4" spans="2:3" ht="16.2" thickBot="1" x14ac:dyDescent="0.35">
      <c r="B4" s="176" t="str">
        <f>"Reporting Year: "&amp;'Cover-Input Page '!$C5</f>
        <v>Reporting Year: 2023</v>
      </c>
      <c r="C4" s="158"/>
    </row>
    <row r="5" spans="2:3" ht="15.6" thickBot="1" x14ac:dyDescent="0.3"/>
    <row r="6" spans="2:3" ht="16.2" thickBot="1" x14ac:dyDescent="0.35">
      <c r="B6" s="115" t="s">
        <v>54</v>
      </c>
      <c r="C6" s="117"/>
    </row>
    <row r="8" spans="2:3" x14ac:dyDescent="0.25">
      <c r="C8" s="109" t="s">
        <v>134</v>
      </c>
    </row>
    <row r="9" spans="2:3" x14ac:dyDescent="0.25">
      <c r="C9" s="109" t="s">
        <v>135</v>
      </c>
    </row>
    <row r="10" spans="2:3" x14ac:dyDescent="0.25">
      <c r="C10" s="109" t="s">
        <v>136</v>
      </c>
    </row>
    <row r="12" spans="2:3" x14ac:dyDescent="0.25">
      <c r="C12" s="109" t="s">
        <v>137</v>
      </c>
    </row>
    <row r="13" spans="2:3" x14ac:dyDescent="0.25">
      <c r="C13" s="109" t="s">
        <v>138</v>
      </c>
    </row>
    <row r="14" spans="2:3" x14ac:dyDescent="0.25">
      <c r="C14" s="109" t="s">
        <v>139</v>
      </c>
    </row>
    <row r="15" spans="2:3" x14ac:dyDescent="0.25">
      <c r="C15" s="109" t="s">
        <v>140</v>
      </c>
    </row>
    <row r="16" spans="2:3" x14ac:dyDescent="0.25">
      <c r="C16" s="109" t="s">
        <v>141</v>
      </c>
    </row>
    <row r="17" spans="3:3" x14ac:dyDescent="0.25">
      <c r="C17" s="109" t="s">
        <v>142</v>
      </c>
    </row>
    <row r="19" spans="3:3" x14ac:dyDescent="0.25">
      <c r="C19" s="162" t="s">
        <v>143</v>
      </c>
    </row>
  </sheetData>
  <sheetProtection algorithmName="SHA-512" hashValue="XH8mD5YblBQgvcwzCJMIeAtbFrlORzTBkLDMranVPQCnd4LLcUFHchKCStvTepRDAR1LT/rHx8AWg2ulc9aBmQ==" saltValue="HR8gehcc7pUh6ubqYs5sMw==" spinCount="100000" sheet="1" objects="1" scenarios="1"/>
  <hyperlinks>
    <hyperlink ref="C19" location="'LGHistData Report ===&gt;&gt;&gt;'!A1" display="Complete CA Large Group Historical Data Spreadsheet - Excel" xr:uid="{4CD5964B-A67E-4DF5-878B-7BEF0DA62AAF}"/>
  </hyperlinks>
  <pageMargins left="0.7" right="0.7" top="0.75" bottom="0.75" header="0.3" footer="0.3"/>
  <pageSetup orientation="portrait" r:id="rId1"/>
  <headerFooter>
    <oddFooter>&amp;L&amp;A
Version Date: June 14, 2023</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F7FC7-02FC-4302-95E5-6F4AC3A1A74B}">
  <sheetPr>
    <tabColor theme="0"/>
  </sheetPr>
  <dimension ref="B1:F62"/>
  <sheetViews>
    <sheetView showGridLines="0" workbookViewId="0">
      <selection activeCell="C48" sqref="C48"/>
    </sheetView>
  </sheetViews>
  <sheetFormatPr defaultColWidth="8.81640625" defaultRowHeight="15" x14ac:dyDescent="0.25"/>
  <cols>
    <col min="1" max="1" width="3.1796875" style="109" customWidth="1"/>
    <col min="2" max="2" width="9.81640625" style="109" customWidth="1"/>
    <col min="3" max="3" width="18.90625" style="109" customWidth="1"/>
    <col min="4" max="4" width="18.54296875" style="109" customWidth="1"/>
    <col min="5" max="5" width="19.90625" style="109" customWidth="1"/>
    <col min="6" max="6" width="71" style="109" customWidth="1"/>
    <col min="7" max="16384" width="8.81640625" style="109"/>
  </cols>
  <sheetData>
    <row r="1" spans="2:4" ht="17.399999999999999" x14ac:dyDescent="0.3">
      <c r="B1" s="108" t="s">
        <v>47</v>
      </c>
    </row>
    <row r="3" spans="2:4" ht="15.6" x14ac:dyDescent="0.3">
      <c r="B3" s="175" t="str">
        <f>'Cover-Input Page '!$C7</f>
        <v>CompanyName</v>
      </c>
      <c r="C3" s="158"/>
    </row>
    <row r="4" spans="2:4" ht="15.6" x14ac:dyDescent="0.3">
      <c r="B4" s="182" t="str">
        <f>"Reporting Year: "&amp;'Cover-Input Page '!$C5</f>
        <v>Reporting Year: 2023</v>
      </c>
      <c r="C4" s="158"/>
    </row>
    <row r="5" spans="2:4" ht="15.6" thickBot="1" x14ac:dyDescent="0.3"/>
    <row r="6" spans="2:4" ht="16.2" thickBot="1" x14ac:dyDescent="0.35">
      <c r="B6" s="115" t="s">
        <v>55</v>
      </c>
      <c r="C6" s="117"/>
      <c r="D6" s="117"/>
    </row>
    <row r="8" spans="2:4" x14ac:dyDescent="0.25">
      <c r="C8" s="109" t="s">
        <v>256</v>
      </c>
    </row>
    <row r="9" spans="2:4" x14ac:dyDescent="0.25">
      <c r="C9" s="109" t="s">
        <v>144</v>
      </c>
    </row>
    <row r="11" spans="2:4" x14ac:dyDescent="0.25">
      <c r="C11" s="109" t="s">
        <v>145</v>
      </c>
    </row>
    <row r="12" spans="2:4" x14ac:dyDescent="0.25">
      <c r="C12" s="109" t="s">
        <v>146</v>
      </c>
    </row>
    <row r="13" spans="2:4" ht="15.6" x14ac:dyDescent="0.3">
      <c r="C13" s="109" t="s">
        <v>445</v>
      </c>
    </row>
    <row r="14" spans="2:4" x14ac:dyDescent="0.25">
      <c r="C14" s="109" t="s">
        <v>147</v>
      </c>
    </row>
    <row r="16" spans="2:4" ht="15.6" thickBot="1" x14ac:dyDescent="0.3">
      <c r="C16" s="109" t="s">
        <v>102</v>
      </c>
    </row>
    <row r="17" spans="3:6" x14ac:dyDescent="0.25">
      <c r="C17" s="169"/>
      <c r="D17" s="111"/>
      <c r="E17" s="111"/>
      <c r="F17" s="112"/>
    </row>
    <row r="18" spans="3:6" x14ac:dyDescent="0.25">
      <c r="C18" s="170"/>
      <c r="F18" s="171"/>
    </row>
    <row r="19" spans="3:6" x14ac:dyDescent="0.25">
      <c r="C19" s="170"/>
      <c r="F19" s="171"/>
    </row>
    <row r="20" spans="3:6" x14ac:dyDescent="0.25">
      <c r="C20" s="170"/>
      <c r="F20" s="171"/>
    </row>
    <row r="21" spans="3:6" x14ac:dyDescent="0.25">
      <c r="C21" s="170"/>
      <c r="F21" s="171"/>
    </row>
    <row r="22" spans="3:6" x14ac:dyDescent="0.25">
      <c r="C22" s="170"/>
      <c r="F22" s="171"/>
    </row>
    <row r="23" spans="3:6" x14ac:dyDescent="0.25">
      <c r="C23" s="170"/>
      <c r="F23" s="171"/>
    </row>
    <row r="24" spans="3:6" x14ac:dyDescent="0.25">
      <c r="C24" s="170"/>
      <c r="F24" s="171"/>
    </row>
    <row r="25" spans="3:6" x14ac:dyDescent="0.25">
      <c r="C25" s="170"/>
      <c r="F25" s="171"/>
    </row>
    <row r="26" spans="3:6" x14ac:dyDescent="0.25">
      <c r="C26" s="170"/>
      <c r="F26" s="171"/>
    </row>
    <row r="27" spans="3:6" x14ac:dyDescent="0.25">
      <c r="C27" s="170"/>
      <c r="F27" s="171"/>
    </row>
    <row r="28" spans="3:6" x14ac:dyDescent="0.25">
      <c r="C28" s="170"/>
      <c r="F28" s="171"/>
    </row>
    <row r="29" spans="3:6" x14ac:dyDescent="0.25">
      <c r="C29" s="170"/>
      <c r="F29" s="171"/>
    </row>
    <row r="30" spans="3:6" x14ac:dyDescent="0.25">
      <c r="C30" s="170"/>
      <c r="F30" s="171"/>
    </row>
    <row r="31" spans="3:6" x14ac:dyDescent="0.25">
      <c r="C31" s="170"/>
      <c r="F31" s="171"/>
    </row>
    <row r="32" spans="3:6" x14ac:dyDescent="0.25">
      <c r="C32" s="170"/>
      <c r="F32" s="171"/>
    </row>
    <row r="33" spans="3:6" x14ac:dyDescent="0.25">
      <c r="C33" s="170"/>
      <c r="F33" s="171"/>
    </row>
    <row r="34" spans="3:6" x14ac:dyDescent="0.25">
      <c r="C34" s="170"/>
      <c r="F34" s="171"/>
    </row>
    <row r="35" spans="3:6" x14ac:dyDescent="0.25">
      <c r="C35" s="170"/>
      <c r="F35" s="171"/>
    </row>
    <row r="36" spans="3:6" x14ac:dyDescent="0.25">
      <c r="C36" s="170"/>
      <c r="F36" s="171"/>
    </row>
    <row r="37" spans="3:6" x14ac:dyDescent="0.25">
      <c r="C37" s="170"/>
      <c r="F37" s="171"/>
    </row>
    <row r="38" spans="3:6" x14ac:dyDescent="0.25">
      <c r="C38" s="170"/>
      <c r="F38" s="171"/>
    </row>
    <row r="39" spans="3:6" x14ac:dyDescent="0.25">
      <c r="C39" s="170"/>
      <c r="F39" s="171"/>
    </row>
    <row r="40" spans="3:6" x14ac:dyDescent="0.25">
      <c r="C40" s="170"/>
      <c r="F40" s="171"/>
    </row>
    <row r="41" spans="3:6" x14ac:dyDescent="0.25">
      <c r="C41" s="170"/>
      <c r="F41" s="171"/>
    </row>
    <row r="42" spans="3:6" ht="15.6" thickBot="1" x14ac:dyDescent="0.3">
      <c r="C42" s="172"/>
      <c r="D42" s="173"/>
      <c r="E42" s="173"/>
      <c r="F42" s="174"/>
    </row>
    <row r="44" spans="3:6" x14ac:dyDescent="0.25">
      <c r="C44" s="109" t="s">
        <v>150</v>
      </c>
    </row>
    <row r="45" spans="3:6" ht="17.399999999999999" x14ac:dyDescent="0.25">
      <c r="C45" s="109" t="s">
        <v>151</v>
      </c>
    </row>
    <row r="46" spans="3:6" ht="15.6" thickBot="1" x14ac:dyDescent="0.3"/>
    <row r="47" spans="3:6" x14ac:dyDescent="0.25">
      <c r="C47" s="196"/>
      <c r="D47" s="197"/>
      <c r="E47" s="197"/>
      <c r="F47" s="198"/>
    </row>
    <row r="48" spans="3:6" x14ac:dyDescent="0.25">
      <c r="C48" s="199"/>
      <c r="D48" s="200"/>
      <c r="E48" s="200"/>
      <c r="F48" s="201"/>
    </row>
    <row r="49" spans="3:6" x14ac:dyDescent="0.25">
      <c r="C49" s="202"/>
      <c r="D49" s="203"/>
      <c r="E49" s="203"/>
      <c r="F49" s="205"/>
    </row>
    <row r="50" spans="3:6" x14ac:dyDescent="0.25">
      <c r="C50" s="202"/>
      <c r="D50" s="203"/>
      <c r="E50" s="203"/>
      <c r="F50" s="205"/>
    </row>
    <row r="51" spans="3:6" x14ac:dyDescent="0.25">
      <c r="C51" s="202"/>
      <c r="D51" s="203"/>
      <c r="E51" s="203"/>
      <c r="F51" s="205"/>
    </row>
    <row r="52" spans="3:6" x14ac:dyDescent="0.25">
      <c r="C52" s="202"/>
      <c r="D52" s="203"/>
      <c r="E52" s="203"/>
      <c r="F52" s="205"/>
    </row>
    <row r="53" spans="3:6" x14ac:dyDescent="0.25">
      <c r="C53" s="202"/>
      <c r="D53" s="203"/>
      <c r="E53" s="203"/>
      <c r="F53" s="205"/>
    </row>
    <row r="54" spans="3:6" x14ac:dyDescent="0.25">
      <c r="C54" s="202"/>
      <c r="D54" s="203"/>
      <c r="E54" s="203"/>
      <c r="F54" s="205"/>
    </row>
    <row r="55" spans="3:6" x14ac:dyDescent="0.25">
      <c r="C55" s="202"/>
      <c r="D55" s="203"/>
      <c r="E55" s="203"/>
      <c r="F55" s="205"/>
    </row>
    <row r="56" spans="3:6" x14ac:dyDescent="0.25">
      <c r="C56" s="202"/>
      <c r="D56" s="203"/>
      <c r="E56" s="203"/>
      <c r="F56" s="205"/>
    </row>
    <row r="57" spans="3:6" x14ac:dyDescent="0.25">
      <c r="C57" s="202"/>
      <c r="D57" s="203"/>
      <c r="E57" s="203"/>
      <c r="F57" s="205"/>
    </row>
    <row r="58" spans="3:6" x14ac:dyDescent="0.25">
      <c r="C58" s="202"/>
      <c r="D58" s="203"/>
      <c r="E58" s="203"/>
      <c r="F58" s="205"/>
    </row>
    <row r="59" spans="3:6" ht="15.6" thickBot="1" x14ac:dyDescent="0.3">
      <c r="C59" s="172"/>
      <c r="D59" s="173"/>
      <c r="E59" s="173"/>
      <c r="F59" s="174"/>
    </row>
    <row r="60" spans="3:6" x14ac:dyDescent="0.25">
      <c r="C60" s="204"/>
      <c r="D60" s="204"/>
      <c r="E60" s="204"/>
      <c r="F60" s="204"/>
    </row>
    <row r="61" spans="3:6" ht="17.399999999999999" x14ac:dyDescent="0.25">
      <c r="C61" s="109" t="s">
        <v>152</v>
      </c>
    </row>
    <row r="62" spans="3:6" x14ac:dyDescent="0.25">
      <c r="C62" s="109" t="s">
        <v>153</v>
      </c>
    </row>
  </sheetData>
  <sheetProtection algorithmName="SHA-512" hashValue="vdGd2R88JhzTlBnvIirLlsT7ak0WBtOiF9g9F0rTlnqzHRVyfz9ozjyloXvB5HxIZZMN0dBMuo7Zrg1YuWtIwA==" saltValue="n88xO/e+bi4nd7ZrmsE/cQ==" spinCount="100000" sheet="1" objects="1" scenarios="1"/>
  <pageMargins left="0.7" right="0.7" top="0.75" bottom="0.75" header="0.3" footer="0.3"/>
  <pageSetup orientation="portrait" r:id="rId1"/>
  <headerFooter>
    <oddFooter>&amp;L&amp;A
Version Date: June 14, 2023</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813D0-DF46-4B1B-A5E9-60D3706D9200}">
  <sheetPr>
    <tabColor theme="0"/>
  </sheetPr>
  <dimension ref="B1:E41"/>
  <sheetViews>
    <sheetView showGridLines="0" workbookViewId="0">
      <selection activeCell="E4" sqref="E4"/>
    </sheetView>
  </sheetViews>
  <sheetFormatPr defaultColWidth="8.81640625" defaultRowHeight="15" x14ac:dyDescent="0.25"/>
  <cols>
    <col min="1" max="1" width="1.54296875" style="109" customWidth="1"/>
    <col min="2" max="2" width="9.81640625" style="109" customWidth="1"/>
    <col min="3" max="3" width="17.81640625" style="109" customWidth="1"/>
    <col min="4" max="4" width="8.81640625" style="109"/>
    <col min="5" max="5" width="106.36328125" style="109" customWidth="1"/>
    <col min="6" max="16384" width="8.81640625" style="109"/>
  </cols>
  <sheetData>
    <row r="1" spans="2:5" ht="17.399999999999999" x14ac:dyDescent="0.3">
      <c r="B1" s="108" t="s">
        <v>47</v>
      </c>
    </row>
    <row r="3" spans="2:5" ht="15.6" x14ac:dyDescent="0.3">
      <c r="B3" s="175" t="str">
        <f>'Cover-Input Page '!$C7</f>
        <v>CompanyName</v>
      </c>
      <c r="C3" s="158"/>
    </row>
    <row r="4" spans="2:5" ht="16.2" thickBot="1" x14ac:dyDescent="0.35">
      <c r="B4" s="176" t="str">
        <f>"Reporting Year: "&amp;'Cover-Input Page '!$C5</f>
        <v>Reporting Year: 2023</v>
      </c>
      <c r="C4" s="158"/>
    </row>
    <row r="5" spans="2:5" ht="15.6" thickBot="1" x14ac:dyDescent="0.3"/>
    <row r="6" spans="2:5" ht="16.2" thickBot="1" x14ac:dyDescent="0.35">
      <c r="B6" s="115" t="s">
        <v>56</v>
      </c>
      <c r="C6" s="117"/>
      <c r="D6" s="117"/>
    </row>
    <row r="8" spans="2:5" x14ac:dyDescent="0.25">
      <c r="C8" s="109" t="s">
        <v>154</v>
      </c>
    </row>
    <row r="9" spans="2:5" x14ac:dyDescent="0.25">
      <c r="C9" s="109" t="s">
        <v>155</v>
      </c>
    </row>
    <row r="10" spans="2:5" x14ac:dyDescent="0.25">
      <c r="C10" s="109" t="s">
        <v>156</v>
      </c>
    </row>
    <row r="11" spans="2:5" x14ac:dyDescent="0.25">
      <c r="C11" s="109" t="s">
        <v>157</v>
      </c>
    </row>
    <row r="12" spans="2:5" x14ac:dyDescent="0.25">
      <c r="C12" s="109" t="s">
        <v>158</v>
      </c>
    </row>
    <row r="13" spans="2:5" x14ac:dyDescent="0.25">
      <c r="C13" s="109" t="s">
        <v>159</v>
      </c>
    </row>
    <row r="15" spans="2:5" x14ac:dyDescent="0.25">
      <c r="C15" s="109" t="s">
        <v>102</v>
      </c>
    </row>
    <row r="16" spans="2:5" x14ac:dyDescent="0.25">
      <c r="C16" s="143"/>
      <c r="D16" s="135"/>
      <c r="E16" s="136"/>
    </row>
    <row r="17" spans="3:5" x14ac:dyDescent="0.25">
      <c r="C17" s="144"/>
      <c r="E17" s="138"/>
    </row>
    <row r="18" spans="3:5" x14ac:dyDescent="0.25">
      <c r="C18" s="144"/>
      <c r="E18" s="138"/>
    </row>
    <row r="19" spans="3:5" x14ac:dyDescent="0.25">
      <c r="C19" s="144"/>
      <c r="E19" s="138"/>
    </row>
    <row r="20" spans="3:5" x14ac:dyDescent="0.25">
      <c r="C20" s="144"/>
      <c r="E20" s="138"/>
    </row>
    <row r="21" spans="3:5" x14ac:dyDescent="0.25">
      <c r="C21" s="144"/>
      <c r="E21" s="138"/>
    </row>
    <row r="22" spans="3:5" x14ac:dyDescent="0.25">
      <c r="C22" s="144"/>
      <c r="E22" s="138"/>
    </row>
    <row r="23" spans="3:5" x14ac:dyDescent="0.25">
      <c r="C23" s="144"/>
      <c r="E23" s="138"/>
    </row>
    <row r="24" spans="3:5" x14ac:dyDescent="0.25">
      <c r="C24" s="144"/>
      <c r="E24" s="138"/>
    </row>
    <row r="25" spans="3:5" x14ac:dyDescent="0.25">
      <c r="C25" s="144"/>
      <c r="E25" s="138"/>
    </row>
    <row r="26" spans="3:5" x14ac:dyDescent="0.25">
      <c r="C26" s="144"/>
      <c r="E26" s="138"/>
    </row>
    <row r="27" spans="3:5" x14ac:dyDescent="0.25">
      <c r="C27" s="144"/>
      <c r="E27" s="138"/>
    </row>
    <row r="28" spans="3:5" x14ac:dyDescent="0.25">
      <c r="C28" s="144"/>
      <c r="E28" s="138"/>
    </row>
    <row r="29" spans="3:5" x14ac:dyDescent="0.25">
      <c r="C29" s="144"/>
      <c r="E29" s="138"/>
    </row>
    <row r="30" spans="3:5" x14ac:dyDescent="0.25">
      <c r="C30" s="144"/>
      <c r="E30" s="138"/>
    </row>
    <row r="31" spans="3:5" x14ac:dyDescent="0.25">
      <c r="C31" s="144"/>
      <c r="E31" s="138"/>
    </row>
    <row r="32" spans="3:5" x14ac:dyDescent="0.25">
      <c r="C32" s="144"/>
      <c r="E32" s="138"/>
    </row>
    <row r="33" spans="3:5" x14ac:dyDescent="0.25">
      <c r="C33" s="144"/>
      <c r="E33" s="138"/>
    </row>
    <row r="34" spans="3:5" x14ac:dyDescent="0.25">
      <c r="C34" s="144"/>
      <c r="E34" s="138"/>
    </row>
    <row r="35" spans="3:5" x14ac:dyDescent="0.25">
      <c r="C35" s="144"/>
      <c r="E35" s="138"/>
    </row>
    <row r="36" spans="3:5" x14ac:dyDescent="0.25">
      <c r="C36" s="144"/>
      <c r="E36" s="138"/>
    </row>
    <row r="37" spans="3:5" x14ac:dyDescent="0.25">
      <c r="C37" s="144"/>
      <c r="E37" s="138"/>
    </row>
    <row r="38" spans="3:5" x14ac:dyDescent="0.25">
      <c r="C38" s="144"/>
      <c r="E38" s="138"/>
    </row>
    <row r="39" spans="3:5" x14ac:dyDescent="0.25">
      <c r="C39" s="144"/>
      <c r="E39" s="138"/>
    </row>
    <row r="40" spans="3:5" x14ac:dyDescent="0.25">
      <c r="C40" s="144"/>
      <c r="E40" s="138"/>
    </row>
    <row r="41" spans="3:5" x14ac:dyDescent="0.25">
      <c r="C41" s="145"/>
      <c r="D41" s="120"/>
      <c r="E41" s="140"/>
    </row>
  </sheetData>
  <sheetProtection algorithmName="SHA-512" hashValue="VlE9mvz/zzrrtfnH+Au9sZU15kyJMfQ0ql8Fnom/VVz7k2TQIae3Jh7jRNzxsnp17HtVh0ZVX31T/lFxSdVdxA==" saltValue="ELv8TMhoncJNlRmflbts6Q==" spinCount="100000" sheet="1" objects="1" scenarios="1"/>
  <pageMargins left="0.7" right="0.7" top="0.75" bottom="0.75" header="0.3" footer="0.3"/>
  <pageSetup orientation="portrait" r:id="rId1"/>
  <headerFooter>
    <oddFooter>&amp;L&amp;A
Version Date: June 14, 2023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5</vt:i4>
      </vt:variant>
    </vt:vector>
  </HeadingPairs>
  <TitlesOfParts>
    <vt:vector size="31" baseType="lpstr">
      <vt:lpstr>Cover-Input Page </vt:lpstr>
      <vt:lpstr>LGARD Report===&gt;&gt;&gt;</vt:lpstr>
      <vt:lpstr>LGARD-#3-#6 RateChanges</vt:lpstr>
      <vt:lpstr>LGARD-#7-ProductsSold</vt:lpstr>
      <vt:lpstr>LGARD-#8-BaseRateFactors</vt:lpstr>
      <vt:lpstr>LGARD-#9-#10-TrendFactors</vt:lpstr>
      <vt:lpstr>LGARD-#11-HistData</vt:lpstr>
      <vt:lpstr>LGARD-#12-EECostSharing</vt:lpstr>
      <vt:lpstr>LGARD-#13-EEBenefitChanges</vt:lpstr>
      <vt:lpstr>LGARD-#14-CCQIEfforts</vt:lpstr>
      <vt:lpstr>LGARD-#15-ExciseTaxes</vt:lpstr>
      <vt:lpstr>LGARD-#16-LGRxReport</vt:lpstr>
      <vt:lpstr>LGARD-#17-OtherComments</vt:lpstr>
      <vt:lpstr>LGARD-#18-AdditionalInfo</vt:lpstr>
      <vt:lpstr>LGHistData Report ===&gt;&gt;&gt;</vt:lpstr>
      <vt:lpstr>LGHistData-HMO</vt:lpstr>
      <vt:lpstr>LGHistData-PPO</vt:lpstr>
      <vt:lpstr>LGHistData-Summary</vt:lpstr>
      <vt:lpstr>LGPDCD===&gt;&gt;&gt;</vt:lpstr>
      <vt:lpstr>LGPDCD-PharmPctPrem</vt:lpstr>
      <vt:lpstr>LGPDCD-YoYTotalPlanSpnd</vt:lpstr>
      <vt:lpstr>LGPDCD-YoYcompofPrem</vt:lpstr>
      <vt:lpstr>LGPDCD-SpecTierForm</vt:lpstr>
      <vt:lpstr>LGPDCD-PharmDocOff</vt:lpstr>
      <vt:lpstr>LGPDCD-PharmBenMgr</vt:lpstr>
      <vt:lpstr>LGPDCD-RxGlossary</vt:lpstr>
      <vt:lpstr>'Cover-Input Page '!Print_Area</vt:lpstr>
      <vt:lpstr>'LGPDCD-PharmBenMgr'!Print_Area</vt:lpstr>
      <vt:lpstr>'LGPDCD-PharmPctPrem'!Print_Area</vt:lpstr>
      <vt:lpstr>'LGPDCD-YoYcompofPrem'!Print_Area</vt:lpstr>
      <vt:lpstr>'LGPDCD-PharmBenMgr'!Print_Titles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 Michael@DMHC</dc:creator>
  <cp:lastModifiedBy>Stout, Jordan@DMHC</cp:lastModifiedBy>
  <cp:lastPrinted>2023-06-13T18:14:12Z</cp:lastPrinted>
  <dcterms:created xsi:type="dcterms:W3CDTF">2023-01-19T22:31:27Z</dcterms:created>
  <dcterms:modified xsi:type="dcterms:W3CDTF">2023-06-14T16:31:27Z</dcterms:modified>
</cp:coreProperties>
</file>